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-15" yWindow="-15" windowWidth="14415" windowHeight="11040" tabRatio="844" activeTab="7"/>
  </bookViews>
  <sheets>
    <sheet name="기본작업-1" sheetId="14" r:id="rId1"/>
    <sheet name="기본작업-2" sheetId="13" r:id="rId2"/>
    <sheet name="기본작업-3" sheetId="10" r:id="rId3"/>
    <sheet name="계산작업" sheetId="5" r:id="rId4"/>
    <sheet name="분석작업-1" sheetId="7" r:id="rId5"/>
    <sheet name="분석작업-2" sheetId="6" r:id="rId6"/>
    <sheet name="매크로작업" sheetId="8" r:id="rId7"/>
    <sheet name="차트작업" sheetId="9" r:id="rId8"/>
  </sheets>
  <externalReferences>
    <externalReference r:id="rId9"/>
  </externalReferences>
  <definedNames>
    <definedName name="배점">'기본작업-2'!$D$4:$D$9</definedName>
  </definedNames>
  <calcPr calcId="145621"/>
</workbook>
</file>

<file path=xl/calcChain.xml><?xml version="1.0" encoding="utf-8"?>
<calcChain xmlns="http://schemas.openxmlformats.org/spreadsheetml/2006/main">
  <c r="E5" i="8" l="1"/>
  <c r="E6" i="8"/>
  <c r="E7" i="8"/>
  <c r="E8" i="8"/>
  <c r="E4" i="8"/>
  <c r="E19" i="7"/>
  <c r="D19" i="7"/>
  <c r="C19" i="7"/>
  <c r="E17" i="7"/>
  <c r="D17" i="7"/>
  <c r="C17" i="7"/>
  <c r="E12" i="7"/>
  <c r="D12" i="7"/>
  <c r="C12" i="7"/>
  <c r="E7" i="7"/>
  <c r="D7" i="7"/>
  <c r="C7" i="7"/>
  <c r="F20" i="7"/>
  <c r="F18" i="7"/>
  <c r="F13" i="7"/>
  <c r="F8" i="7"/>
  <c r="H30" i="5"/>
  <c r="H31" i="5"/>
  <c r="H32" i="5"/>
  <c r="H33" i="5"/>
  <c r="H34" i="5"/>
  <c r="H35" i="5"/>
  <c r="H36" i="5"/>
  <c r="H29" i="5"/>
  <c r="I3" i="5" l="1"/>
  <c r="I4" i="5"/>
  <c r="I5" i="5"/>
  <c r="I6" i="5"/>
  <c r="I7" i="5"/>
  <c r="I8" i="5"/>
  <c r="I9" i="5"/>
  <c r="D37" i="5"/>
  <c r="D24" i="5"/>
  <c r="D4" i="5"/>
  <c r="D5" i="5"/>
  <c r="D6" i="5"/>
  <c r="D7" i="5"/>
  <c r="D8" i="5"/>
  <c r="D9" i="5"/>
  <c r="D3" i="5"/>
  <c r="F13" i="10" l="1"/>
  <c r="D13" i="10"/>
  <c r="F7" i="10"/>
  <c r="D7" i="10"/>
  <c r="H7" i="10" s="1"/>
  <c r="F16" i="10"/>
  <c r="D16" i="10"/>
  <c r="F8" i="10"/>
  <c r="D8" i="10"/>
  <c r="F15" i="10"/>
  <c r="D15" i="10"/>
  <c r="F17" i="10"/>
  <c r="D17" i="10"/>
  <c r="F14" i="10"/>
  <c r="D14" i="10"/>
  <c r="F9" i="10"/>
  <c r="D9" i="10"/>
  <c r="F4" i="10"/>
  <c r="D4" i="10"/>
  <c r="F6" i="10"/>
  <c r="D6" i="10"/>
  <c r="F18" i="10"/>
  <c r="D18" i="10"/>
  <c r="F5" i="10"/>
  <c r="D5" i="10"/>
  <c r="H5" i="10" s="1"/>
  <c r="F11" i="10"/>
  <c r="D11" i="10"/>
  <c r="F10" i="10"/>
  <c r="D10" i="10"/>
  <c r="F12" i="10"/>
  <c r="D12" i="10"/>
  <c r="H12" i="10" l="1"/>
  <c r="H11" i="10"/>
  <c r="H14" i="10"/>
  <c r="H8" i="10"/>
  <c r="H18" i="10"/>
  <c r="H16" i="10"/>
  <c r="H4" i="10"/>
  <c r="H6" i="10"/>
  <c r="H17" i="10"/>
  <c r="H13" i="10"/>
  <c r="H9" i="10"/>
  <c r="H15" i="10"/>
  <c r="H10" i="10"/>
  <c r="F6" i="7" l="1"/>
  <c r="F15" i="7"/>
  <c r="F4" i="7"/>
  <c r="F16" i="7"/>
  <c r="F14" i="7"/>
  <c r="F10" i="7"/>
  <c r="F9" i="7"/>
  <c r="F5" i="7"/>
  <c r="F11" i="7"/>
</calcChain>
</file>

<file path=xl/sharedStrings.xml><?xml version="1.0" encoding="utf-8"?>
<sst xmlns="http://schemas.openxmlformats.org/spreadsheetml/2006/main" count="275" uniqueCount="225">
  <si>
    <t>서울</t>
    <phoneticPr fontId="2" type="noConversion"/>
  </si>
  <si>
    <t>부산</t>
    <phoneticPr fontId="2" type="noConversion"/>
  </si>
  <si>
    <t>제주</t>
    <phoneticPr fontId="2" type="noConversion"/>
  </si>
  <si>
    <t>대전</t>
    <phoneticPr fontId="2" type="noConversion"/>
  </si>
  <si>
    <t>구분</t>
    <phoneticPr fontId="2" type="noConversion"/>
  </si>
  <si>
    <t>인천</t>
    <phoneticPr fontId="2" type="noConversion"/>
  </si>
  <si>
    <t>안양</t>
    <phoneticPr fontId="2" type="noConversion"/>
  </si>
  <si>
    <t>광주</t>
    <phoneticPr fontId="2" type="noConversion"/>
  </si>
  <si>
    <t>성명</t>
    <phoneticPr fontId="2" type="noConversion"/>
  </si>
  <si>
    <t>김종민</t>
    <phoneticPr fontId="2" type="noConversion"/>
  </si>
  <si>
    <t>강원철</t>
    <phoneticPr fontId="2" type="noConversion"/>
  </si>
  <si>
    <t>이진수</t>
    <phoneticPr fontId="2" type="noConversion"/>
  </si>
  <si>
    <t>박정민</t>
    <phoneticPr fontId="2" type="noConversion"/>
  </si>
  <si>
    <t>한수경</t>
    <phoneticPr fontId="2" type="noConversion"/>
  </si>
  <si>
    <t>유미진</t>
    <phoneticPr fontId="2" type="noConversion"/>
  </si>
  <si>
    <t>정미영</t>
    <phoneticPr fontId="2" type="noConversion"/>
  </si>
  <si>
    <t>응시일</t>
    <phoneticPr fontId="2" type="noConversion"/>
  </si>
  <si>
    <t>요일</t>
    <phoneticPr fontId="2" type="noConversion"/>
  </si>
  <si>
    <t>[표1] 자격증 응시일</t>
    <phoneticPr fontId="2" type="noConversion"/>
  </si>
  <si>
    <t>성명</t>
    <phoneticPr fontId="2" type="noConversion"/>
  </si>
  <si>
    <t>중간고사</t>
    <phoneticPr fontId="2" type="noConversion"/>
  </si>
  <si>
    <t>기말고사</t>
    <phoneticPr fontId="2" type="noConversion"/>
  </si>
  <si>
    <t>김미정</t>
    <phoneticPr fontId="2" type="noConversion"/>
  </si>
  <si>
    <t>서진수</t>
    <phoneticPr fontId="2" type="noConversion"/>
  </si>
  <si>
    <t>박주영</t>
    <phoneticPr fontId="2" type="noConversion"/>
  </si>
  <si>
    <t>원영현</t>
    <phoneticPr fontId="2" type="noConversion"/>
  </si>
  <si>
    <t>오선영</t>
    <phoneticPr fontId="2" type="noConversion"/>
  </si>
  <si>
    <t>최은미</t>
    <phoneticPr fontId="2" type="noConversion"/>
  </si>
  <si>
    <t>박진희</t>
    <phoneticPr fontId="2" type="noConversion"/>
  </si>
  <si>
    <t>[표2]</t>
    <phoneticPr fontId="2" type="noConversion"/>
  </si>
  <si>
    <t>[표3]</t>
    <phoneticPr fontId="2" type="noConversion"/>
  </si>
  <si>
    <t>학과</t>
    <phoneticPr fontId="2" type="noConversion"/>
  </si>
  <si>
    <t>컴퓨터학과</t>
    <phoneticPr fontId="2" type="noConversion"/>
  </si>
  <si>
    <t>경영학과</t>
    <phoneticPr fontId="2" type="noConversion"/>
  </si>
  <si>
    <t>경영학과</t>
    <phoneticPr fontId="2" type="noConversion"/>
  </si>
  <si>
    <t>정보통신과</t>
    <phoneticPr fontId="2" type="noConversion"/>
  </si>
  <si>
    <t>정보통신과</t>
    <phoneticPr fontId="2" type="noConversion"/>
  </si>
  <si>
    <t>경영학과</t>
    <phoneticPr fontId="2" type="noConversion"/>
  </si>
  <si>
    <t>유창상</t>
    <phoneticPr fontId="2" type="noConversion"/>
  </si>
  <si>
    <t>김현수</t>
    <phoneticPr fontId="2" type="noConversion"/>
  </si>
  <si>
    <t>한경수</t>
    <phoneticPr fontId="2" type="noConversion"/>
  </si>
  <si>
    <t>정수연</t>
    <phoneticPr fontId="2" type="noConversion"/>
  </si>
  <si>
    <t>최경철</t>
    <phoneticPr fontId="2" type="noConversion"/>
  </si>
  <si>
    <t>오태환</t>
    <phoneticPr fontId="2" type="noConversion"/>
  </si>
  <si>
    <t>임장미</t>
    <phoneticPr fontId="2" type="noConversion"/>
  </si>
  <si>
    <t>이민호</t>
    <phoneticPr fontId="2" type="noConversion"/>
  </si>
  <si>
    <t>생년월일</t>
    <phoneticPr fontId="2" type="noConversion"/>
  </si>
  <si>
    <t>커뮤니케이션</t>
    <phoneticPr fontId="2" type="noConversion"/>
  </si>
  <si>
    <t>회계</t>
    <phoneticPr fontId="2" type="noConversion"/>
  </si>
  <si>
    <t>경영전략</t>
    <phoneticPr fontId="2" type="noConversion"/>
  </si>
  <si>
    <t>모든 과목이 70 이상인 학생 수</t>
    <phoneticPr fontId="2" type="noConversion"/>
  </si>
  <si>
    <t>학생명</t>
    <phoneticPr fontId="2" type="noConversion"/>
  </si>
  <si>
    <t>기본영역</t>
    <phoneticPr fontId="2" type="noConversion"/>
  </si>
  <si>
    <t>출석률</t>
    <phoneticPr fontId="2" type="noConversion"/>
  </si>
  <si>
    <t>인성점수</t>
    <phoneticPr fontId="2" type="noConversion"/>
  </si>
  <si>
    <t>영화/연극/전시회</t>
    <phoneticPr fontId="2" type="noConversion"/>
  </si>
  <si>
    <t>문화관람</t>
    <phoneticPr fontId="2" type="noConversion"/>
  </si>
  <si>
    <t>헌혈</t>
    <phoneticPr fontId="2" type="noConversion"/>
  </si>
  <si>
    <t>교외봉사</t>
    <phoneticPr fontId="2" type="noConversion"/>
  </si>
  <si>
    <t>헌혈참여</t>
    <phoneticPr fontId="2" type="noConversion"/>
  </si>
  <si>
    <t>봉사시간</t>
    <phoneticPr fontId="2" type="noConversion"/>
  </si>
  <si>
    <t>소양인증포인트 현황</t>
    <phoneticPr fontId="2" type="noConversion"/>
  </si>
  <si>
    <t>인성봉사</t>
    <phoneticPr fontId="2" type="noConversion"/>
  </si>
  <si>
    <t>교육훈련</t>
    <phoneticPr fontId="2" type="noConversion"/>
  </si>
  <si>
    <t>합계</t>
    <phoneticPr fontId="2" type="noConversion"/>
  </si>
  <si>
    <t>경영정보</t>
    <phoneticPr fontId="2" type="noConversion"/>
  </si>
  <si>
    <t>정보통신</t>
    <phoneticPr fontId="2" type="noConversion"/>
  </si>
  <si>
    <t>정보통신</t>
    <phoneticPr fontId="2" type="noConversion"/>
  </si>
  <si>
    <t>유아교육</t>
    <phoneticPr fontId="2" type="noConversion"/>
  </si>
  <si>
    <t>경영정보</t>
    <phoneticPr fontId="2" type="noConversion"/>
  </si>
  <si>
    <t>유아교육</t>
    <phoneticPr fontId="2" type="noConversion"/>
  </si>
  <si>
    <t>한기철</t>
    <phoneticPr fontId="2" type="noConversion"/>
  </si>
  <si>
    <t>정소영</t>
    <phoneticPr fontId="2" type="noConversion"/>
  </si>
  <si>
    <t>임정민</t>
    <phoneticPr fontId="2" type="noConversion"/>
  </si>
  <si>
    <t>김경호</t>
    <phoneticPr fontId="2" type="noConversion"/>
  </si>
  <si>
    <t>이주현</t>
    <phoneticPr fontId="2" type="noConversion"/>
  </si>
  <si>
    <t>강소미</t>
    <phoneticPr fontId="2" type="noConversion"/>
  </si>
  <si>
    <t>주경철</t>
    <phoneticPr fontId="2" type="noConversion"/>
  </si>
  <si>
    <t>한보미</t>
    <phoneticPr fontId="2" type="noConversion"/>
  </si>
  <si>
    <t>박주영</t>
    <phoneticPr fontId="2" type="noConversion"/>
  </si>
  <si>
    <t>정보인증</t>
    <phoneticPr fontId="2" type="noConversion"/>
  </si>
  <si>
    <t>국제인증</t>
    <phoneticPr fontId="2" type="noConversion"/>
  </si>
  <si>
    <t>전공인증</t>
    <phoneticPr fontId="2" type="noConversion"/>
  </si>
  <si>
    <t>[표1] 2013년</t>
    <phoneticPr fontId="2" type="noConversion"/>
  </si>
  <si>
    <t>[표2] 2014년</t>
    <phoneticPr fontId="2" type="noConversion"/>
  </si>
  <si>
    <t>[표3] 2015년</t>
    <phoneticPr fontId="2" type="noConversion"/>
  </si>
  <si>
    <t>정보통신과</t>
    <phoneticPr fontId="2" type="noConversion"/>
  </si>
  <si>
    <t>유아교육과</t>
    <phoneticPr fontId="2" type="noConversion"/>
  </si>
  <si>
    <t>컴퓨터정보과</t>
    <phoneticPr fontId="2" type="noConversion"/>
  </si>
  <si>
    <t>컴퓨터게임과</t>
    <phoneticPr fontId="2" type="noConversion"/>
  </si>
  <si>
    <t>특수교육과</t>
    <phoneticPr fontId="2" type="noConversion"/>
  </si>
  <si>
    <t>컴퓨터게임과</t>
    <phoneticPr fontId="2" type="noConversion"/>
  </si>
  <si>
    <t xml:space="preserve">[표4] </t>
    <phoneticPr fontId="2" type="noConversion"/>
  </si>
  <si>
    <t>학과별 인증 점수 취득 총점</t>
    <phoneticPr fontId="2" type="noConversion"/>
  </si>
  <si>
    <t>학과</t>
    <phoneticPr fontId="2" type="noConversion"/>
  </si>
  <si>
    <t>성명</t>
    <phoneticPr fontId="2" type="noConversion"/>
  </si>
  <si>
    <t>김영우</t>
    <phoneticPr fontId="2" type="noConversion"/>
  </si>
  <si>
    <t>강주찬</t>
    <phoneticPr fontId="2" type="noConversion"/>
  </si>
  <si>
    <t>이홍주</t>
    <phoneticPr fontId="2" type="noConversion"/>
  </si>
  <si>
    <t>박상아</t>
    <phoneticPr fontId="2" type="noConversion"/>
  </si>
  <si>
    <t>정성준</t>
    <phoneticPr fontId="2" type="noConversion"/>
  </si>
  <si>
    <t>소양인증</t>
    <phoneticPr fontId="2" type="noConversion"/>
  </si>
  <si>
    <t>직무인증</t>
    <phoneticPr fontId="2" type="noConversion"/>
  </si>
  <si>
    <t>총점</t>
    <phoneticPr fontId="2" type="noConversion"/>
  </si>
  <si>
    <t>소양직무인증점수</t>
    <phoneticPr fontId="2" type="noConversion"/>
  </si>
  <si>
    <t>2013년</t>
  </si>
  <si>
    <t>2014년</t>
  </si>
  <si>
    <t>학번</t>
    <phoneticPr fontId="2" type="noConversion"/>
  </si>
  <si>
    <t>이름</t>
    <phoneticPr fontId="2" type="noConversion"/>
  </si>
  <si>
    <t>중간</t>
    <phoneticPr fontId="2" type="noConversion"/>
  </si>
  <si>
    <t>중간(40)</t>
    <phoneticPr fontId="2" type="noConversion"/>
  </si>
  <si>
    <t>기말</t>
    <phoneticPr fontId="2" type="noConversion"/>
  </si>
  <si>
    <t>기말(40)</t>
    <phoneticPr fontId="2" type="noConversion"/>
  </si>
  <si>
    <t>출석(20)</t>
    <phoneticPr fontId="2" type="noConversion"/>
  </si>
  <si>
    <t>합계</t>
    <phoneticPr fontId="2" type="noConversion"/>
  </si>
  <si>
    <t>윤경문</t>
  </si>
  <si>
    <t>박준희</t>
  </si>
  <si>
    <t>박하늘</t>
  </si>
  <si>
    <t>김세인</t>
  </si>
  <si>
    <t>홍주희</t>
  </si>
  <si>
    <t>김송희</t>
  </si>
  <si>
    <t>김대훈</t>
  </si>
  <si>
    <t>박병재</t>
  </si>
  <si>
    <t>이종희</t>
  </si>
  <si>
    <t>최서현</t>
  </si>
  <si>
    <t>임천규</t>
  </si>
  <si>
    <t>김지수</t>
  </si>
  <si>
    <t>임태헌</t>
  </si>
  <si>
    <t>김은지</t>
  </si>
  <si>
    <t>이다정</t>
  </si>
  <si>
    <t>컴퓨터활용 성적</t>
    <phoneticPr fontId="2" type="noConversion"/>
  </si>
  <si>
    <t>연도별 장학금 현황</t>
    <phoneticPr fontId="2" type="noConversion"/>
  </si>
  <si>
    <t>성적장학</t>
    <phoneticPr fontId="2" type="noConversion"/>
  </si>
  <si>
    <t>가계장학</t>
    <phoneticPr fontId="2" type="noConversion"/>
  </si>
  <si>
    <t>근로장학</t>
    <phoneticPr fontId="2" type="noConversion"/>
  </si>
  <si>
    <t>2012년</t>
    <phoneticPr fontId="2" type="noConversion"/>
  </si>
  <si>
    <t>2015년</t>
  </si>
  <si>
    <t>응시지역</t>
    <phoneticPr fontId="2" type="noConversion"/>
  </si>
  <si>
    <t>학과</t>
    <phoneticPr fontId="2" type="noConversion"/>
  </si>
  <si>
    <t>학과</t>
    <phoneticPr fontId="2" type="noConversion"/>
  </si>
  <si>
    <t>내용</t>
    <phoneticPr fontId="2" type="noConversion"/>
  </si>
  <si>
    <t>배점</t>
    <phoneticPr fontId="2" type="noConversion"/>
  </si>
  <si>
    <t>80~89</t>
    <phoneticPr fontId="2" type="noConversion"/>
  </si>
  <si>
    <t>95~100</t>
    <phoneticPr fontId="2" type="noConversion"/>
  </si>
  <si>
    <t>90~95</t>
    <phoneticPr fontId="2" type="noConversion"/>
  </si>
  <si>
    <t>학점</t>
    <phoneticPr fontId="2" type="noConversion"/>
  </si>
  <si>
    <t>[표4]</t>
    <phoneticPr fontId="2" type="noConversion"/>
  </si>
  <si>
    <t>[표5]</t>
    <phoneticPr fontId="2" type="noConversion"/>
  </si>
  <si>
    <t>입학일자</t>
    <phoneticPr fontId="2" type="noConversion"/>
  </si>
  <si>
    <t>입학코드</t>
    <phoneticPr fontId="2" type="noConversion"/>
  </si>
  <si>
    <t>HEALTHCARE</t>
  </si>
  <si>
    <t>COMPUTER</t>
  </si>
  <si>
    <t>DESIGN</t>
  </si>
  <si>
    <t>ARTS-THERAPY</t>
  </si>
  <si>
    <t>인성인증 항목 및 배점표</t>
    <phoneticPr fontId="2" type="noConversion"/>
  </si>
  <si>
    <t>인증영역</t>
    <phoneticPr fontId="2" type="noConversion"/>
  </si>
  <si>
    <t>인증항목</t>
    <phoneticPr fontId="2" type="noConversion"/>
  </si>
  <si>
    <t>회수</t>
    <phoneticPr fontId="2" type="noConversion"/>
  </si>
  <si>
    <t>최대배점</t>
    <phoneticPr fontId="2" type="noConversion"/>
  </si>
  <si>
    <t>학점기준표</t>
    <phoneticPr fontId="2" type="noConversion"/>
  </si>
  <si>
    <t>평균</t>
    <phoneticPr fontId="2" type="noConversion"/>
  </si>
  <si>
    <t>학점</t>
    <phoneticPr fontId="2" type="noConversion"/>
  </si>
  <si>
    <t>F</t>
    <phoneticPr fontId="2" type="noConversion"/>
  </si>
  <si>
    <t>D</t>
    <phoneticPr fontId="2" type="noConversion"/>
  </si>
  <si>
    <t>C</t>
    <phoneticPr fontId="2" type="noConversion"/>
  </si>
  <si>
    <t>B</t>
    <phoneticPr fontId="2" type="noConversion"/>
  </si>
  <si>
    <t>A</t>
    <phoneticPr fontId="2" type="noConversion"/>
  </si>
  <si>
    <t>평점</t>
    <phoneticPr fontId="2" type="noConversion"/>
  </si>
  <si>
    <t>조건</t>
    <phoneticPr fontId="2" type="noConversion"/>
  </si>
  <si>
    <t>경영학과 평균 평점</t>
    <phoneticPr fontId="2" type="noConversion"/>
  </si>
  <si>
    <t>학과</t>
    <phoneticPr fontId="2" type="noConversion"/>
  </si>
  <si>
    <t>컴퓨터정보과</t>
    <phoneticPr fontId="2" type="noConversion"/>
  </si>
  <si>
    <t>컴퓨터게임과</t>
    <phoneticPr fontId="2" type="noConversion"/>
  </si>
  <si>
    <t>유아교육과</t>
    <phoneticPr fontId="2" type="noConversion"/>
  </si>
  <si>
    <t>특수교육과</t>
    <phoneticPr fontId="2" type="noConversion"/>
  </si>
  <si>
    <t>교원확보율</t>
    <phoneticPr fontId="2" type="noConversion"/>
  </si>
  <si>
    <t>학과코드</t>
    <phoneticPr fontId="2" type="noConversion"/>
  </si>
  <si>
    <t>학과명</t>
    <phoneticPr fontId="2" type="noConversion"/>
  </si>
  <si>
    <t>학제</t>
    <phoneticPr fontId="2" type="noConversion"/>
  </si>
  <si>
    <t>전체학생수</t>
    <phoneticPr fontId="2" type="noConversion"/>
  </si>
  <si>
    <t>전체교원</t>
    <phoneticPr fontId="2" type="noConversion"/>
  </si>
  <si>
    <t>정원/전임(겸임)</t>
    <phoneticPr fontId="2" type="noConversion"/>
  </si>
  <si>
    <t>전임</t>
    <phoneticPr fontId="2" type="noConversion"/>
  </si>
  <si>
    <t>KA-45267</t>
    <phoneticPr fontId="2" type="noConversion"/>
  </si>
  <si>
    <t>LT-95872</t>
    <phoneticPr fontId="2" type="noConversion"/>
  </si>
  <si>
    <t>SQ-89163</t>
    <phoneticPr fontId="2" type="noConversion"/>
  </si>
  <si>
    <t>TB-37245</t>
    <phoneticPr fontId="2" type="noConversion"/>
  </si>
  <si>
    <t>AV-32896</t>
    <phoneticPr fontId="2" type="noConversion"/>
  </si>
  <si>
    <t>CT-92578</t>
    <phoneticPr fontId="2" type="noConversion"/>
  </si>
  <si>
    <t>PW-4128</t>
    <phoneticPr fontId="2" type="noConversion"/>
  </si>
  <si>
    <t>경영정보과</t>
    <phoneticPr fontId="2" type="noConversion"/>
  </si>
  <si>
    <t>간호과</t>
    <phoneticPr fontId="2" type="noConversion"/>
  </si>
  <si>
    <t>사회복지과</t>
    <phoneticPr fontId="2" type="noConversion"/>
  </si>
  <si>
    <t>유아교육과</t>
    <phoneticPr fontId="2" type="noConversion"/>
  </si>
  <si>
    <t>정보통신과</t>
    <phoneticPr fontId="2" type="noConversion"/>
  </si>
  <si>
    <t>컴퓨터정보과</t>
    <phoneticPr fontId="2" type="noConversion"/>
  </si>
  <si>
    <t>식품생명공학과</t>
    <phoneticPr fontId="2" type="noConversion"/>
  </si>
  <si>
    <t>2년</t>
    <phoneticPr fontId="2" type="noConversion"/>
  </si>
  <si>
    <t>4년</t>
    <phoneticPr fontId="2" type="noConversion"/>
  </si>
  <si>
    <t>3년</t>
    <phoneticPr fontId="2" type="noConversion"/>
  </si>
  <si>
    <t>4년</t>
    <phoneticPr fontId="2" type="noConversion"/>
  </si>
  <si>
    <t>6명</t>
    <phoneticPr fontId="2" type="noConversion"/>
  </si>
  <si>
    <t>8명</t>
    <phoneticPr fontId="2" type="noConversion"/>
  </si>
  <si>
    <t>7명</t>
    <phoneticPr fontId="2" type="noConversion"/>
  </si>
  <si>
    <t>9명</t>
    <phoneticPr fontId="2" type="noConversion"/>
  </si>
  <si>
    <t>4명</t>
    <phoneticPr fontId="2" type="noConversion"/>
  </si>
  <si>
    <t>6/3(3)</t>
    <phoneticPr fontId="2" type="noConversion"/>
  </si>
  <si>
    <t>7/6(2)</t>
    <phoneticPr fontId="2" type="noConversion"/>
  </si>
  <si>
    <t>6/4(3)</t>
    <phoneticPr fontId="2" type="noConversion"/>
  </si>
  <si>
    <t>9/6(3)</t>
    <phoneticPr fontId="2" type="noConversion"/>
  </si>
  <si>
    <t>8/3(3)</t>
    <phoneticPr fontId="2" type="noConversion"/>
  </si>
  <si>
    <t>6/3(1)</t>
    <phoneticPr fontId="2" type="noConversion"/>
  </si>
  <si>
    <t>7/5(2)</t>
    <phoneticPr fontId="2" type="noConversion"/>
  </si>
  <si>
    <t>IF(조건,참,거짓)</t>
    <phoneticPr fontId="2" type="noConversion"/>
  </si>
  <si>
    <t>조건=&gt; 평일이냐? WEEKDAY</t>
    <phoneticPr fontId="2" type="noConversion"/>
  </si>
  <si>
    <t>평균-&gt;소수이하 둘째자리 반올림</t>
    <phoneticPr fontId="2" type="noConversion"/>
  </si>
  <si>
    <t>round(daverage(  ))</t>
    <phoneticPr fontId="2" type="noConversion"/>
  </si>
  <si>
    <t>경영정보 최대값</t>
  </si>
  <si>
    <t>유아교육 최대값</t>
  </si>
  <si>
    <t>정보통신 최대값</t>
  </si>
  <si>
    <t>전체 최대값</t>
  </si>
  <si>
    <t>경영정보 평균</t>
  </si>
  <si>
    <t>유아교육 평균</t>
  </si>
  <si>
    <t>정보통신 평균</t>
  </si>
  <si>
    <t>전체 평균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</si>
</sst>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0.0_ "/>
    <numFmt numFmtId="177" formatCode="0_);[Red]\(0\)"/>
    <numFmt numFmtId="178" formatCode="0\ &quot;이상&quot;"/>
    <numFmt numFmtId="179" formatCode="0\ &quot;미만&quot;"/>
    <numFmt numFmtId="180" formatCode="0\ &quot;이하&quot;"/>
    <numFmt numFmtId="181" formatCode="@&quot;%&quot;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u val="double"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4" fillId="0" borderId="0" xfId="2" applyFont="1">
      <alignment vertical="center"/>
    </xf>
    <xf numFmtId="0" fontId="6" fillId="0" borderId="0" xfId="0" applyFont="1">
      <alignment vertical="center"/>
    </xf>
    <xf numFmtId="0" fontId="7" fillId="0" borderId="0" xfId="2" applyFo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1" xfId="2" applyNumberFormat="1" applyFont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7" fillId="0" borderId="1" xfId="3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41" fontId="7" fillId="0" borderId="0" xfId="3" applyFont="1" applyBorder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4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41" fontId="7" fillId="0" borderId="1" xfId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top"/>
    </xf>
    <xf numFmtId="41" fontId="0" fillId="0" borderId="1" xfId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4" fontId="7" fillId="0" borderId="1" xfId="2" applyNumberFormat="1" applyFont="1" applyBorder="1" applyAlignment="1">
      <alignment horizontal="center" vertical="center"/>
    </xf>
    <xf numFmtId="0" fontId="7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41" fontId="7" fillId="0" borderId="0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7" fillId="0" borderId="5" xfId="2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3" borderId="1" xfId="2" applyFont="1" applyFill="1" applyBorder="1" applyAlignment="1">
      <alignment horizontal="center" vertical="center"/>
    </xf>
    <xf numFmtId="178" fontId="7" fillId="0" borderId="4" xfId="2" applyNumberFormat="1" applyFont="1" applyBorder="1" applyAlignment="1">
      <alignment horizontal="center" vertical="center"/>
    </xf>
    <xf numFmtId="178" fontId="7" fillId="0" borderId="1" xfId="2" applyNumberFormat="1" applyFont="1" applyBorder="1" applyAlignment="1">
      <alignment horizontal="center" vertical="center"/>
    </xf>
    <xf numFmtId="178" fontId="7" fillId="0" borderId="1" xfId="2" applyNumberFormat="1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8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4" borderId="8" xfId="5" applyBorder="1" applyAlignment="1">
      <alignment horizontal="center" vertical="center"/>
    </xf>
    <xf numFmtId="0" fontId="1" fillId="4" borderId="9" xfId="5" applyBorder="1" applyAlignment="1">
      <alignment horizontal="center" vertical="center"/>
    </xf>
    <xf numFmtId="0" fontId="1" fillId="4" borderId="10" xfId="5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0" xfId="0" quotePrefix="1">
      <alignment vertical="center"/>
    </xf>
    <xf numFmtId="41" fontId="6" fillId="0" borderId="0" xfId="0" quotePrefix="1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2" applyFont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0" borderId="6" xfId="2" applyNumberFormat="1" applyFont="1" applyFill="1" applyBorder="1" applyAlignment="1">
      <alignment horizontal="center" vertical="center"/>
    </xf>
    <xf numFmtId="0" fontId="7" fillId="0" borderId="7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0" fillId="3" borderId="1" xfId="0" applyFill="1" applyBorder="1" applyAlignment="1">
      <alignment horizontal="center" vertical="center"/>
    </xf>
  </cellXfs>
  <cellStyles count="6">
    <cellStyle name="20% - 강조색5" xfId="5" builtinId="46"/>
    <cellStyle name="쉼표 [0]" xfId="1" builtinId="6"/>
    <cellStyle name="쉼표 [0] 2" xfId="3"/>
    <cellStyle name="통화 [0] 2" xfId="4"/>
    <cellStyle name="표준" xfId="0" builtinId="0"/>
    <cellStyle name="표준 2" xfId="2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차트작업!$A$1</c:f>
          <c:strCache>
            <c:ptCount val="1"/>
            <c:pt idx="0">
              <c:v>연도별 장학금 현황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[1]차트작업!$A$4</c:f>
              <c:strCache>
                <c:ptCount val="1"/>
                <c:pt idx="0">
                  <c:v>성적장학</c:v>
                </c:pt>
              </c:strCache>
            </c:strRef>
          </c:tx>
          <c:invertIfNegative val="0"/>
          <c:cat>
            <c:strRef>
              <c:f>[1]차트작업!$C$3:$E$3</c:f>
              <c:strCache>
                <c:ptCount val="3"/>
                <c:pt idx="0">
                  <c:v>2013년</c:v>
                </c:pt>
                <c:pt idx="1">
                  <c:v>2014년</c:v>
                </c:pt>
                <c:pt idx="2">
                  <c:v>2015년</c:v>
                </c:pt>
              </c:strCache>
            </c:strRef>
          </c:cat>
          <c:val>
            <c:numRef>
              <c:f>[1]차트작업!$C$4:$E$4</c:f>
              <c:numCache>
                <c:formatCode>#,##0</c:formatCode>
                <c:ptCount val="3"/>
                <c:pt idx="0">
                  <c:v>43632</c:v>
                </c:pt>
                <c:pt idx="1">
                  <c:v>47664</c:v>
                </c:pt>
                <c:pt idx="2">
                  <c:v>47254</c:v>
                </c:pt>
              </c:numCache>
            </c:numRef>
          </c:val>
        </c:ser>
        <c:ser>
          <c:idx val="1"/>
          <c:order val="1"/>
          <c:tx>
            <c:strRef>
              <c:f>[1]차트작업!$A$5</c:f>
              <c:strCache>
                <c:ptCount val="1"/>
                <c:pt idx="0">
                  <c:v>가계장학</c:v>
                </c:pt>
              </c:strCache>
            </c:strRef>
          </c:tx>
          <c:invertIfNegative val="0"/>
          <c:cat>
            <c:strRef>
              <c:f>[1]차트작업!$C$3:$E$3</c:f>
              <c:strCache>
                <c:ptCount val="3"/>
                <c:pt idx="0">
                  <c:v>2013년</c:v>
                </c:pt>
                <c:pt idx="1">
                  <c:v>2014년</c:v>
                </c:pt>
                <c:pt idx="2">
                  <c:v>2015년</c:v>
                </c:pt>
              </c:strCache>
            </c:strRef>
          </c:cat>
          <c:val>
            <c:numRef>
              <c:f>[1]차트작업!$C$5:$E$5</c:f>
              <c:numCache>
                <c:formatCode>#,##0</c:formatCode>
                <c:ptCount val="3"/>
                <c:pt idx="0">
                  <c:v>12769</c:v>
                </c:pt>
                <c:pt idx="1">
                  <c:v>13182</c:v>
                </c:pt>
                <c:pt idx="2">
                  <c:v>14568</c:v>
                </c:pt>
              </c:numCache>
            </c:numRef>
          </c:val>
        </c:ser>
        <c:ser>
          <c:idx val="2"/>
          <c:order val="2"/>
          <c:tx>
            <c:strRef>
              <c:f>[1]차트작업!$A$6</c:f>
              <c:strCache>
                <c:ptCount val="1"/>
                <c:pt idx="0">
                  <c:v>근로장학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[1]차트작업!$C$3:$E$3</c:f>
              <c:strCache>
                <c:ptCount val="3"/>
                <c:pt idx="0">
                  <c:v>2013년</c:v>
                </c:pt>
                <c:pt idx="1">
                  <c:v>2014년</c:v>
                </c:pt>
                <c:pt idx="2">
                  <c:v>2015년</c:v>
                </c:pt>
              </c:strCache>
            </c:strRef>
          </c:cat>
          <c:val>
            <c:numRef>
              <c:f>[1]차트작업!$C$6:$E$6</c:f>
              <c:numCache>
                <c:formatCode>#,##0</c:formatCode>
                <c:ptCount val="3"/>
                <c:pt idx="0">
                  <c:v>27973</c:v>
                </c:pt>
                <c:pt idx="1">
                  <c:v>31570</c:v>
                </c:pt>
                <c:pt idx="2">
                  <c:v>33280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249600"/>
        <c:axId val="160308224"/>
      </c:barChart>
      <c:catAx>
        <c:axId val="14824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0308224"/>
        <c:crosses val="autoZero"/>
        <c:auto val="1"/>
        <c:lblAlgn val="ctr"/>
        <c:lblOffset val="100"/>
        <c:noMultiLvlLbl val="0"/>
      </c:catAx>
      <c:valAx>
        <c:axId val="160308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8249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9</xdr:row>
          <xdr:rowOff>9525</xdr:rowOff>
        </xdr:from>
        <xdr:to>
          <xdr:col>2</xdr:col>
          <xdr:colOff>0</xdr:colOff>
          <xdr:row>11</xdr:row>
          <xdr:rowOff>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총점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9525</xdr:colOff>
      <xdr:row>8</xdr:row>
      <xdr:rowOff>200025</xdr:rowOff>
    </xdr:from>
    <xdr:to>
      <xdr:col>4</xdr:col>
      <xdr:colOff>952500</xdr:colOff>
      <xdr:row>10</xdr:row>
      <xdr:rowOff>200025</xdr:rowOff>
    </xdr:to>
    <xdr:sp macro="[0]!채우기" textlink="">
      <xdr:nvSpPr>
        <xdr:cNvPr id="2" name="빗면 1"/>
        <xdr:cNvSpPr/>
      </xdr:nvSpPr>
      <xdr:spPr>
        <a:xfrm>
          <a:off x="2895600" y="2000250"/>
          <a:ext cx="1905000" cy="4191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채우기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16566</xdr:rowOff>
    </xdr:from>
    <xdr:to>
      <xdr:col>4</xdr:col>
      <xdr:colOff>1118151</xdr:colOff>
      <xdr:row>23</xdr:row>
      <xdr:rowOff>16566</xdr:rowOff>
    </xdr:to>
    <xdr:graphicFrame macro="">
      <xdr:nvGraphicFramePr>
        <xdr:cNvPr id="3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7784;&#51032;&#44256;&#4932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본작업-1"/>
      <sheetName val="기본작업-2"/>
      <sheetName val="기본작업-3"/>
      <sheetName val="계산작업"/>
      <sheetName val="분석작업-1"/>
      <sheetName val="분석작업-2"/>
      <sheetName val="매크로작업"/>
      <sheetName val="차트작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2012년</v>
          </cell>
          <cell r="C3" t="str">
            <v>2013년</v>
          </cell>
          <cell r="D3" t="str">
            <v>2014년</v>
          </cell>
          <cell r="E3" t="str">
            <v>2015년</v>
          </cell>
        </row>
        <row r="4">
          <cell r="A4" t="str">
            <v>성적장학</v>
          </cell>
          <cell r="B4">
            <v>42437</v>
          </cell>
          <cell r="C4">
            <v>43632</v>
          </cell>
          <cell r="D4">
            <v>47664</v>
          </cell>
          <cell r="E4">
            <v>47254</v>
          </cell>
        </row>
        <row r="5">
          <cell r="A5" t="str">
            <v>가계장학</v>
          </cell>
          <cell r="B5">
            <v>11666</v>
          </cell>
          <cell r="C5">
            <v>12769</v>
          </cell>
          <cell r="D5">
            <v>13182</v>
          </cell>
          <cell r="E5">
            <v>14568</v>
          </cell>
        </row>
        <row r="6">
          <cell r="A6" t="str">
            <v>근로장학</v>
          </cell>
          <cell r="B6">
            <v>27345</v>
          </cell>
          <cell r="C6">
            <v>27973</v>
          </cell>
          <cell r="D6">
            <v>31570</v>
          </cell>
          <cell r="E6">
            <v>33280</v>
          </cell>
        </row>
        <row r="7">
          <cell r="A7" t="str">
            <v>합계</v>
          </cell>
          <cell r="B7">
            <v>81448</v>
          </cell>
          <cell r="C7">
            <v>84374</v>
          </cell>
          <cell r="D7">
            <v>92353</v>
          </cell>
          <cell r="E7">
            <v>95102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0"/>
  <sheetViews>
    <sheetView topLeftCell="B1" workbookViewId="0">
      <selection activeCell="G14" sqref="G14"/>
    </sheetView>
  </sheetViews>
  <sheetFormatPr defaultColWidth="9" defaultRowHeight="16.5" x14ac:dyDescent="0.3"/>
  <cols>
    <col min="1" max="1" width="12.625" style="38" customWidth="1"/>
    <col min="2" max="2" width="15.75" style="38" customWidth="1"/>
    <col min="3" max="3" width="10.125" style="38" customWidth="1"/>
    <col min="4" max="4" width="12.375" style="38" customWidth="1"/>
    <col min="5" max="5" width="10.125" style="38" customWidth="1"/>
    <col min="6" max="6" width="15.75" style="38" customWidth="1"/>
    <col min="7" max="7" width="10.125" style="38" customWidth="1"/>
    <col min="8" max="16384" width="9" style="38"/>
  </cols>
  <sheetData>
    <row r="1" spans="1:7" x14ac:dyDescent="0.3">
      <c r="A1" s="38" t="s">
        <v>175</v>
      </c>
    </row>
    <row r="3" spans="1:7" x14ac:dyDescent="0.3">
      <c r="A3" s="38" t="s">
        <v>176</v>
      </c>
      <c r="B3" s="38" t="s">
        <v>177</v>
      </c>
      <c r="C3" s="38" t="s">
        <v>178</v>
      </c>
      <c r="D3" s="38" t="s">
        <v>179</v>
      </c>
      <c r="E3" s="38" t="s">
        <v>180</v>
      </c>
      <c r="F3" s="38" t="s">
        <v>181</v>
      </c>
      <c r="G3" s="38" t="s">
        <v>182</v>
      </c>
    </row>
    <row r="4" spans="1:7" x14ac:dyDescent="0.3">
      <c r="A4" s="38" t="s">
        <v>183</v>
      </c>
      <c r="B4" s="38" t="s">
        <v>190</v>
      </c>
      <c r="C4" s="38" t="s">
        <v>197</v>
      </c>
      <c r="D4" s="38">
        <v>140</v>
      </c>
      <c r="E4" s="38" t="s">
        <v>201</v>
      </c>
      <c r="F4" s="38" t="s">
        <v>206</v>
      </c>
      <c r="G4" s="45">
        <v>0.5</v>
      </c>
    </row>
    <row r="5" spans="1:7" x14ac:dyDescent="0.3">
      <c r="A5" s="38" t="s">
        <v>184</v>
      </c>
      <c r="B5" s="38" t="s">
        <v>191</v>
      </c>
      <c r="C5" s="38" t="s">
        <v>198</v>
      </c>
      <c r="D5" s="38">
        <v>130</v>
      </c>
      <c r="E5" s="38" t="s">
        <v>202</v>
      </c>
      <c r="F5" s="38" t="s">
        <v>207</v>
      </c>
      <c r="G5" s="45">
        <v>0.85709999999999997</v>
      </c>
    </row>
    <row r="6" spans="1:7" x14ac:dyDescent="0.3">
      <c r="A6" s="38" t="s">
        <v>185</v>
      </c>
      <c r="B6" s="38" t="s">
        <v>192</v>
      </c>
      <c r="C6" s="38" t="s">
        <v>199</v>
      </c>
      <c r="D6" s="38">
        <v>150</v>
      </c>
      <c r="E6" s="38" t="s">
        <v>203</v>
      </c>
      <c r="F6" s="38" t="s">
        <v>208</v>
      </c>
      <c r="G6" s="45">
        <v>0.66669999999999996</v>
      </c>
    </row>
    <row r="7" spans="1:7" x14ac:dyDescent="0.3">
      <c r="A7" s="38" t="s">
        <v>186</v>
      </c>
      <c r="B7" s="38" t="s">
        <v>193</v>
      </c>
      <c r="C7" s="38" t="s">
        <v>199</v>
      </c>
      <c r="D7" s="38">
        <v>210</v>
      </c>
      <c r="E7" s="38" t="s">
        <v>204</v>
      </c>
      <c r="F7" s="38" t="s">
        <v>209</v>
      </c>
      <c r="G7" s="45">
        <v>0.66669999999999996</v>
      </c>
    </row>
    <row r="8" spans="1:7" x14ac:dyDescent="0.3">
      <c r="A8" s="38" t="s">
        <v>187</v>
      </c>
      <c r="B8" s="38" t="s">
        <v>194</v>
      </c>
      <c r="C8" s="38" t="s">
        <v>197</v>
      </c>
      <c r="D8" s="38">
        <v>150</v>
      </c>
      <c r="E8" s="38" t="s">
        <v>201</v>
      </c>
      <c r="F8" s="38" t="s">
        <v>210</v>
      </c>
      <c r="G8" s="45">
        <v>0.375</v>
      </c>
    </row>
    <row r="9" spans="1:7" x14ac:dyDescent="0.3">
      <c r="A9" s="38" t="s">
        <v>188</v>
      </c>
      <c r="B9" s="38" t="s">
        <v>195</v>
      </c>
      <c r="C9" s="38" t="s">
        <v>199</v>
      </c>
      <c r="D9" s="38">
        <v>105</v>
      </c>
      <c r="E9" s="38" t="s">
        <v>205</v>
      </c>
      <c r="F9" s="38" t="s">
        <v>211</v>
      </c>
      <c r="G9" s="45">
        <v>0.5</v>
      </c>
    </row>
    <row r="10" spans="1:7" x14ac:dyDescent="0.3">
      <c r="A10" s="38" t="s">
        <v>189</v>
      </c>
      <c r="B10" s="38" t="s">
        <v>196</v>
      </c>
      <c r="C10" s="38" t="s">
        <v>200</v>
      </c>
      <c r="D10" s="38">
        <v>120</v>
      </c>
      <c r="E10" s="38" t="s">
        <v>203</v>
      </c>
      <c r="F10" s="38" t="s">
        <v>212</v>
      </c>
      <c r="G10" s="45">
        <v>0.71430000000000005</v>
      </c>
    </row>
  </sheetData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5"/>
  <sheetViews>
    <sheetView zoomScaleNormal="100" workbookViewId="0">
      <selection activeCell="I9" sqref="I9"/>
    </sheetView>
  </sheetViews>
  <sheetFormatPr defaultColWidth="9" defaultRowHeight="16.5" x14ac:dyDescent="0.3"/>
  <cols>
    <col min="1" max="1" width="9" style="38"/>
    <col min="2" max="2" width="10.375" style="38" customWidth="1"/>
    <col min="3" max="3" width="17.25" style="38" customWidth="1"/>
    <col min="4" max="4" width="12.625" style="38" customWidth="1"/>
    <col min="5" max="16384" width="9" style="38"/>
  </cols>
  <sheetData>
    <row r="1" spans="1:6" ht="30" customHeight="1" x14ac:dyDescent="0.3">
      <c r="A1" s="57" t="s">
        <v>154</v>
      </c>
      <c r="B1" s="57"/>
      <c r="C1" s="57"/>
      <c r="D1" s="57"/>
      <c r="E1" s="57"/>
      <c r="F1" s="57"/>
    </row>
    <row r="2" spans="1:6" ht="17.25" thickBot="1" x14ac:dyDescent="0.35"/>
    <row r="3" spans="1:6" x14ac:dyDescent="0.3">
      <c r="A3" s="50" t="s">
        <v>155</v>
      </c>
      <c r="B3" s="51" t="s">
        <v>156</v>
      </c>
      <c r="C3" s="51" t="s">
        <v>140</v>
      </c>
      <c r="D3" s="51" t="s">
        <v>141</v>
      </c>
      <c r="E3" s="51" t="s">
        <v>157</v>
      </c>
      <c r="F3" s="52" t="s">
        <v>158</v>
      </c>
    </row>
    <row r="4" spans="1:6" x14ac:dyDescent="0.3">
      <c r="A4" s="61" t="s">
        <v>52</v>
      </c>
      <c r="B4" s="60" t="s">
        <v>53</v>
      </c>
      <c r="C4" s="47" t="s">
        <v>143</v>
      </c>
      <c r="D4" s="48">
        <v>45</v>
      </c>
      <c r="E4" s="49">
        <v>2</v>
      </c>
      <c r="F4" s="58">
        <v>90</v>
      </c>
    </row>
    <row r="5" spans="1:6" x14ac:dyDescent="0.3">
      <c r="A5" s="61"/>
      <c r="B5" s="60"/>
      <c r="C5" s="47" t="s">
        <v>144</v>
      </c>
      <c r="D5" s="49">
        <v>40</v>
      </c>
      <c r="E5" s="49">
        <v>2</v>
      </c>
      <c r="F5" s="58"/>
    </row>
    <row r="6" spans="1:6" x14ac:dyDescent="0.3">
      <c r="A6" s="61"/>
      <c r="B6" s="60"/>
      <c r="C6" s="47" t="s">
        <v>142</v>
      </c>
      <c r="D6" s="49">
        <v>40</v>
      </c>
      <c r="E6" s="49">
        <v>2</v>
      </c>
      <c r="F6" s="58"/>
    </row>
    <row r="7" spans="1:6" x14ac:dyDescent="0.3">
      <c r="A7" s="61" t="s">
        <v>54</v>
      </c>
      <c r="B7" s="49" t="s">
        <v>56</v>
      </c>
      <c r="C7" s="48" t="s">
        <v>55</v>
      </c>
      <c r="D7" s="49">
        <v>3</v>
      </c>
      <c r="E7" s="49">
        <v>10</v>
      </c>
      <c r="F7" s="58">
        <v>30</v>
      </c>
    </row>
    <row r="8" spans="1:6" x14ac:dyDescent="0.3">
      <c r="A8" s="61"/>
      <c r="B8" s="49" t="s">
        <v>57</v>
      </c>
      <c r="C8" s="48" t="s">
        <v>59</v>
      </c>
      <c r="D8" s="49">
        <v>10</v>
      </c>
      <c r="E8" s="49">
        <v>5</v>
      </c>
      <c r="F8" s="58"/>
    </row>
    <row r="9" spans="1:6" ht="17.25" thickBot="1" x14ac:dyDescent="0.35">
      <c r="A9" s="62"/>
      <c r="B9" s="53" t="s">
        <v>58</v>
      </c>
      <c r="C9" s="54" t="s">
        <v>60</v>
      </c>
      <c r="D9" s="53">
        <v>2</v>
      </c>
      <c r="E9" s="53">
        <v>35</v>
      </c>
      <c r="F9" s="59"/>
    </row>
    <row r="14" spans="1:6" x14ac:dyDescent="0.3">
      <c r="A14" s="32"/>
    </row>
    <row r="15" spans="1:6" x14ac:dyDescent="0.3">
      <c r="A15" s="32"/>
    </row>
  </sheetData>
  <mergeCells count="6">
    <mergeCell ref="A1:F1"/>
    <mergeCell ref="F7:F9"/>
    <mergeCell ref="F4:F6"/>
    <mergeCell ref="B4:B6"/>
    <mergeCell ref="A7:A9"/>
    <mergeCell ref="A4:A6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8"/>
  <sheetViews>
    <sheetView workbookViewId="0">
      <selection activeCell="K13" sqref="K13"/>
    </sheetView>
  </sheetViews>
  <sheetFormatPr defaultRowHeight="16.5" x14ac:dyDescent="0.3"/>
  <cols>
    <col min="1" max="1" width="12.875" customWidth="1"/>
    <col min="2" max="5" width="13.625" customWidth="1"/>
  </cols>
  <sheetData>
    <row r="1" spans="1:9" ht="26.25" x14ac:dyDescent="0.5">
      <c r="A1" s="63" t="s">
        <v>130</v>
      </c>
      <c r="B1" s="63"/>
      <c r="C1" s="63"/>
      <c r="D1" s="63"/>
      <c r="E1" s="63"/>
      <c r="F1" s="63"/>
      <c r="G1" s="63"/>
      <c r="H1" s="63"/>
      <c r="I1" s="63"/>
    </row>
    <row r="2" spans="1:9" x14ac:dyDescent="0.3">
      <c r="A2" s="2"/>
      <c r="B2" s="2"/>
      <c r="C2" s="2"/>
      <c r="D2" s="14"/>
      <c r="E2" s="13"/>
    </row>
    <row r="3" spans="1:9" x14ac:dyDescent="0.3">
      <c r="A3" s="19" t="s">
        <v>107</v>
      </c>
      <c r="B3" s="19" t="s">
        <v>108</v>
      </c>
      <c r="C3" s="19" t="s">
        <v>109</v>
      </c>
      <c r="D3" s="19" t="s">
        <v>110</v>
      </c>
      <c r="E3" s="19" t="s">
        <v>111</v>
      </c>
      <c r="F3" s="19" t="s">
        <v>112</v>
      </c>
      <c r="G3" s="19" t="s">
        <v>113</v>
      </c>
      <c r="H3" s="19" t="s">
        <v>114</v>
      </c>
    </row>
    <row r="4" spans="1:9" ht="16.5" customHeight="1" x14ac:dyDescent="0.3">
      <c r="A4" s="19">
        <v>201213056</v>
      </c>
      <c r="B4" s="19" t="s">
        <v>121</v>
      </c>
      <c r="C4" s="34">
        <v>25</v>
      </c>
      <c r="D4" s="34">
        <f t="shared" ref="D4:D18" si="0">50+C4/2</f>
        <v>62.5</v>
      </c>
      <c r="E4" s="19">
        <v>15</v>
      </c>
      <c r="F4" s="34">
        <f t="shared" ref="F4:F18" si="1">50+E4/2</f>
        <v>57.5</v>
      </c>
      <c r="G4" s="19">
        <v>18</v>
      </c>
      <c r="H4" s="34">
        <f t="shared" ref="H4:H18" si="2">(D4+F4)*0.4+G4</f>
        <v>66</v>
      </c>
    </row>
    <row r="5" spans="1:9" ht="16.5" customHeight="1" x14ac:dyDescent="0.3">
      <c r="A5" s="19">
        <v>201309060</v>
      </c>
      <c r="B5" s="19" t="s">
        <v>118</v>
      </c>
      <c r="C5" s="34">
        <v>67.5</v>
      </c>
      <c r="D5" s="34">
        <f t="shared" si="0"/>
        <v>83.75</v>
      </c>
      <c r="E5" s="19">
        <v>10</v>
      </c>
      <c r="F5" s="34">
        <f t="shared" si="1"/>
        <v>55</v>
      </c>
      <c r="G5" s="19">
        <v>16</v>
      </c>
      <c r="H5" s="34">
        <f t="shared" si="2"/>
        <v>71.5</v>
      </c>
    </row>
    <row r="6" spans="1:9" x14ac:dyDescent="0.3">
      <c r="A6" s="19">
        <v>201121010</v>
      </c>
      <c r="B6" s="19" t="s">
        <v>120</v>
      </c>
      <c r="C6" s="34">
        <v>37.5</v>
      </c>
      <c r="D6" s="34">
        <f t="shared" si="0"/>
        <v>68.75</v>
      </c>
      <c r="E6" s="19">
        <v>8</v>
      </c>
      <c r="F6" s="34">
        <f t="shared" si="1"/>
        <v>54</v>
      </c>
      <c r="G6" s="19">
        <v>18</v>
      </c>
      <c r="H6" s="34">
        <f t="shared" si="2"/>
        <v>67.099999999999994</v>
      </c>
    </row>
    <row r="7" spans="1:9" x14ac:dyDescent="0.3">
      <c r="A7" s="19">
        <v>201118036</v>
      </c>
      <c r="B7" s="19" t="s">
        <v>128</v>
      </c>
      <c r="C7" s="34">
        <v>30</v>
      </c>
      <c r="D7" s="34">
        <f t="shared" si="0"/>
        <v>65</v>
      </c>
      <c r="E7" s="19">
        <v>30</v>
      </c>
      <c r="F7" s="34">
        <f t="shared" si="1"/>
        <v>65</v>
      </c>
      <c r="G7" s="19">
        <v>20</v>
      </c>
      <c r="H7" s="34">
        <f t="shared" si="2"/>
        <v>72</v>
      </c>
    </row>
    <row r="8" spans="1:9" x14ac:dyDescent="0.3">
      <c r="A8" s="19">
        <v>201415093</v>
      </c>
      <c r="B8" s="19" t="s">
        <v>126</v>
      </c>
      <c r="C8" s="34">
        <v>87.5</v>
      </c>
      <c r="D8" s="34">
        <f t="shared" si="0"/>
        <v>93.75</v>
      </c>
      <c r="E8" s="19">
        <v>90</v>
      </c>
      <c r="F8" s="34">
        <f t="shared" si="1"/>
        <v>95</v>
      </c>
      <c r="G8" s="19">
        <v>20</v>
      </c>
      <c r="H8" s="34">
        <f t="shared" si="2"/>
        <v>95.5</v>
      </c>
    </row>
    <row r="9" spans="1:9" x14ac:dyDescent="0.3">
      <c r="A9" s="19">
        <v>201214036</v>
      </c>
      <c r="B9" s="19" t="s">
        <v>122</v>
      </c>
      <c r="C9" s="34">
        <v>43.75</v>
      </c>
      <c r="D9" s="34">
        <f t="shared" si="0"/>
        <v>71.875</v>
      </c>
      <c r="E9" s="19">
        <v>5</v>
      </c>
      <c r="F9" s="34">
        <f t="shared" si="1"/>
        <v>52.5</v>
      </c>
      <c r="G9" s="19">
        <v>18</v>
      </c>
      <c r="H9" s="34">
        <f t="shared" si="2"/>
        <v>67.75</v>
      </c>
    </row>
    <row r="10" spans="1:9" x14ac:dyDescent="0.3">
      <c r="A10" s="19">
        <v>201330056</v>
      </c>
      <c r="B10" s="19" t="s">
        <v>116</v>
      </c>
      <c r="C10" s="34">
        <v>42.5</v>
      </c>
      <c r="D10" s="34">
        <f t="shared" si="0"/>
        <v>71.25</v>
      </c>
      <c r="E10" s="19">
        <v>20</v>
      </c>
      <c r="F10" s="34">
        <f t="shared" si="1"/>
        <v>60</v>
      </c>
      <c r="G10" s="19">
        <v>16</v>
      </c>
      <c r="H10" s="34">
        <f t="shared" si="2"/>
        <v>68.5</v>
      </c>
    </row>
    <row r="11" spans="1:9" x14ac:dyDescent="0.3">
      <c r="A11" s="19">
        <v>201309025</v>
      </c>
      <c r="B11" s="19" t="s">
        <v>117</v>
      </c>
      <c r="C11" s="34">
        <v>25</v>
      </c>
      <c r="D11" s="34">
        <f t="shared" si="0"/>
        <v>62.5</v>
      </c>
      <c r="E11" s="19">
        <v>20</v>
      </c>
      <c r="F11" s="34">
        <f t="shared" si="1"/>
        <v>60</v>
      </c>
      <c r="G11" s="19">
        <v>16</v>
      </c>
      <c r="H11" s="34">
        <f t="shared" si="2"/>
        <v>65</v>
      </c>
    </row>
    <row r="12" spans="1:9" x14ac:dyDescent="0.3">
      <c r="A12" s="19">
        <v>200906050</v>
      </c>
      <c r="B12" s="19" t="s">
        <v>115</v>
      </c>
      <c r="C12" s="34">
        <v>87.5</v>
      </c>
      <c r="D12" s="34">
        <f t="shared" si="0"/>
        <v>93.75</v>
      </c>
      <c r="E12" s="19">
        <v>50</v>
      </c>
      <c r="F12" s="34">
        <f t="shared" si="1"/>
        <v>75</v>
      </c>
      <c r="G12" s="19">
        <v>16</v>
      </c>
      <c r="H12" s="34">
        <f t="shared" si="2"/>
        <v>83.5</v>
      </c>
    </row>
    <row r="13" spans="1:9" x14ac:dyDescent="0.3">
      <c r="A13" s="19">
        <v>201118046</v>
      </c>
      <c r="B13" s="19" t="s">
        <v>129</v>
      </c>
      <c r="C13" s="34">
        <v>88</v>
      </c>
      <c r="D13" s="34">
        <f t="shared" si="0"/>
        <v>94</v>
      </c>
      <c r="E13" s="19">
        <v>80</v>
      </c>
      <c r="F13" s="34">
        <f t="shared" si="1"/>
        <v>90</v>
      </c>
      <c r="G13" s="19">
        <v>20</v>
      </c>
      <c r="H13" s="34">
        <f t="shared" si="2"/>
        <v>93.600000000000009</v>
      </c>
    </row>
    <row r="14" spans="1:9" x14ac:dyDescent="0.3">
      <c r="A14" s="19">
        <v>201415058</v>
      </c>
      <c r="B14" s="19" t="s">
        <v>123</v>
      </c>
      <c r="C14" s="34">
        <v>0</v>
      </c>
      <c r="D14" s="34">
        <f t="shared" si="0"/>
        <v>50</v>
      </c>
      <c r="E14" s="19">
        <v>10</v>
      </c>
      <c r="F14" s="34">
        <f t="shared" si="1"/>
        <v>55</v>
      </c>
      <c r="G14" s="19">
        <v>18</v>
      </c>
      <c r="H14" s="34">
        <f t="shared" si="2"/>
        <v>60</v>
      </c>
    </row>
    <row r="15" spans="1:9" x14ac:dyDescent="0.3">
      <c r="A15" s="19">
        <v>201415087</v>
      </c>
      <c r="B15" s="19" t="s">
        <v>125</v>
      </c>
      <c r="C15" s="34">
        <v>50</v>
      </c>
      <c r="D15" s="34">
        <f t="shared" si="0"/>
        <v>75</v>
      </c>
      <c r="E15" s="19">
        <v>40</v>
      </c>
      <c r="F15" s="34">
        <f t="shared" si="1"/>
        <v>70</v>
      </c>
      <c r="G15" s="19">
        <v>20</v>
      </c>
      <c r="H15" s="34">
        <f t="shared" si="2"/>
        <v>78</v>
      </c>
    </row>
    <row r="16" spans="1:9" x14ac:dyDescent="0.3">
      <c r="A16" s="19">
        <v>201202075</v>
      </c>
      <c r="B16" s="19" t="s">
        <v>127</v>
      </c>
      <c r="C16" s="34">
        <v>20</v>
      </c>
      <c r="D16" s="34">
        <f t="shared" si="0"/>
        <v>60</v>
      </c>
      <c r="E16" s="19">
        <v>15</v>
      </c>
      <c r="F16" s="34">
        <f t="shared" si="1"/>
        <v>57.5</v>
      </c>
      <c r="G16" s="19">
        <v>20</v>
      </c>
      <c r="H16" s="34">
        <f t="shared" si="2"/>
        <v>67</v>
      </c>
    </row>
    <row r="17" spans="1:8" x14ac:dyDescent="0.3">
      <c r="A17" s="19">
        <v>201415065</v>
      </c>
      <c r="B17" s="19" t="s">
        <v>124</v>
      </c>
      <c r="C17" s="34">
        <v>50</v>
      </c>
      <c r="D17" s="34">
        <f t="shared" si="0"/>
        <v>75</v>
      </c>
      <c r="E17" s="19">
        <v>40</v>
      </c>
      <c r="F17" s="34">
        <f t="shared" si="1"/>
        <v>70</v>
      </c>
      <c r="G17" s="19">
        <v>20</v>
      </c>
      <c r="H17" s="34">
        <f t="shared" si="2"/>
        <v>78</v>
      </c>
    </row>
    <row r="18" spans="1:8" x14ac:dyDescent="0.3">
      <c r="A18" s="19">
        <v>201320030</v>
      </c>
      <c r="B18" s="19" t="s">
        <v>119</v>
      </c>
      <c r="C18" s="34">
        <v>34.375</v>
      </c>
      <c r="D18" s="34">
        <f t="shared" si="0"/>
        <v>67.1875</v>
      </c>
      <c r="E18" s="19">
        <v>10</v>
      </c>
      <c r="F18" s="34">
        <f t="shared" si="1"/>
        <v>55</v>
      </c>
      <c r="G18" s="19">
        <v>16</v>
      </c>
      <c r="H18" s="34">
        <f t="shared" si="2"/>
        <v>64.875</v>
      </c>
    </row>
  </sheetData>
  <sortState ref="A4:H18">
    <sortCondition ref="B8"/>
  </sortState>
  <mergeCells count="1">
    <mergeCell ref="A1:I1"/>
  </mergeCells>
  <phoneticPr fontId="2" type="noConversion"/>
  <conditionalFormatting sqref="A4:H18">
    <cfRule type="expression" dxfId="0" priority="1">
      <formula>LEFT($A4,4)="2014"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5"/>
  <sheetViews>
    <sheetView topLeftCell="A25" zoomScaleNormal="100" workbookViewId="0">
      <selection activeCell="I26" sqref="I26"/>
    </sheetView>
  </sheetViews>
  <sheetFormatPr defaultRowHeight="16.5" x14ac:dyDescent="0.3"/>
  <cols>
    <col min="1" max="1" width="11" customWidth="1"/>
    <col min="2" max="3" width="12.75" customWidth="1"/>
    <col min="4" max="4" width="14.625" customWidth="1"/>
    <col min="6" max="6" width="14.625" customWidth="1"/>
    <col min="7" max="11" width="11.375" customWidth="1"/>
  </cols>
  <sheetData>
    <row r="1" spans="1:11" x14ac:dyDescent="0.3">
      <c r="A1" s="3" t="s">
        <v>18</v>
      </c>
      <c r="B1" s="3"/>
      <c r="C1" s="3"/>
      <c r="D1" s="3"/>
      <c r="E1" s="3"/>
      <c r="F1" s="3" t="s">
        <v>29</v>
      </c>
      <c r="G1" s="3"/>
      <c r="H1" s="3"/>
      <c r="I1" s="5"/>
      <c r="J1" s="3"/>
    </row>
    <row r="2" spans="1:11" x14ac:dyDescent="0.3">
      <c r="A2" s="17" t="s">
        <v>137</v>
      </c>
      <c r="B2" s="4" t="s">
        <v>8</v>
      </c>
      <c r="C2" s="17" t="s">
        <v>16</v>
      </c>
      <c r="D2" s="18" t="s">
        <v>17</v>
      </c>
      <c r="E2" s="3"/>
      <c r="F2" s="6" t="s">
        <v>19</v>
      </c>
      <c r="G2" s="6" t="s">
        <v>20</v>
      </c>
      <c r="H2" s="6" t="s">
        <v>21</v>
      </c>
      <c r="I2" s="7" t="s">
        <v>145</v>
      </c>
    </row>
    <row r="3" spans="1:11" x14ac:dyDescent="0.3">
      <c r="A3" s="17" t="s">
        <v>7</v>
      </c>
      <c r="B3" s="4" t="s">
        <v>9</v>
      </c>
      <c r="C3" s="26">
        <v>42505</v>
      </c>
      <c r="D3" s="17" t="str">
        <f>IF(WEEKDAY(C3,2)&lt;=5,"평일","주말")</f>
        <v>주말</v>
      </c>
      <c r="E3" s="3"/>
      <c r="F3" s="6" t="s">
        <v>22</v>
      </c>
      <c r="G3" s="15">
        <v>85</v>
      </c>
      <c r="H3" s="15">
        <v>90</v>
      </c>
      <c r="I3" s="6" t="str">
        <f>HLOOKUP(AVERAGE(G3:H3),$G$12:$K$14,3,1)</f>
        <v>B</v>
      </c>
    </row>
    <row r="4" spans="1:11" x14ac:dyDescent="0.3">
      <c r="A4" s="17" t="s">
        <v>0</v>
      </c>
      <c r="B4" s="4" t="s">
        <v>10</v>
      </c>
      <c r="C4" s="26">
        <v>42667</v>
      </c>
      <c r="D4" s="17" t="str">
        <f t="shared" ref="D4:D9" si="0">IF(WEEKDAY(C4,2)&lt;=5,"평일","주말")</f>
        <v>평일</v>
      </c>
      <c r="E4" s="3"/>
      <c r="F4" s="6" t="s">
        <v>23</v>
      </c>
      <c r="G4" s="15">
        <v>65</v>
      </c>
      <c r="H4" s="15">
        <v>70</v>
      </c>
      <c r="I4" s="6" t="str">
        <f t="shared" ref="I4:I9" si="1">HLOOKUP(AVERAGE(G4:H4),$G$12:$K$14,3,1)</f>
        <v>D</v>
      </c>
    </row>
    <row r="5" spans="1:11" x14ac:dyDescent="0.3">
      <c r="A5" s="17" t="s">
        <v>6</v>
      </c>
      <c r="B5" s="4" t="s">
        <v>11</v>
      </c>
      <c r="C5" s="26">
        <v>42434</v>
      </c>
      <c r="D5" s="17" t="str">
        <f t="shared" si="0"/>
        <v>주말</v>
      </c>
      <c r="E5" s="3"/>
      <c r="F5" s="6" t="s">
        <v>24</v>
      </c>
      <c r="G5" s="15">
        <v>70</v>
      </c>
      <c r="H5" s="15">
        <v>95</v>
      </c>
      <c r="I5" s="6" t="str">
        <f t="shared" si="1"/>
        <v>B</v>
      </c>
    </row>
    <row r="6" spans="1:11" x14ac:dyDescent="0.3">
      <c r="A6" s="17" t="s">
        <v>1</v>
      </c>
      <c r="B6" s="4" t="s">
        <v>12</v>
      </c>
      <c r="C6" s="26">
        <v>42599</v>
      </c>
      <c r="D6" s="17" t="str">
        <f t="shared" si="0"/>
        <v>평일</v>
      </c>
      <c r="E6" s="3"/>
      <c r="F6" s="6" t="s">
        <v>25</v>
      </c>
      <c r="G6" s="15">
        <v>90</v>
      </c>
      <c r="H6" s="15">
        <v>75</v>
      </c>
      <c r="I6" s="6" t="str">
        <f t="shared" si="1"/>
        <v>B</v>
      </c>
    </row>
    <row r="7" spans="1:11" x14ac:dyDescent="0.3">
      <c r="A7" s="17" t="s">
        <v>5</v>
      </c>
      <c r="B7" s="4" t="s">
        <v>13</v>
      </c>
      <c r="C7" s="26">
        <v>42686</v>
      </c>
      <c r="D7" s="17" t="str">
        <f t="shared" si="0"/>
        <v>주말</v>
      </c>
      <c r="E7" s="3"/>
      <c r="F7" s="6" t="s">
        <v>26</v>
      </c>
      <c r="G7" s="15">
        <v>60</v>
      </c>
      <c r="H7" s="15">
        <v>75</v>
      </c>
      <c r="I7" s="6" t="str">
        <f t="shared" si="1"/>
        <v>D</v>
      </c>
    </row>
    <row r="8" spans="1:11" x14ac:dyDescent="0.3">
      <c r="A8" s="17" t="s">
        <v>2</v>
      </c>
      <c r="B8" s="4" t="s">
        <v>14</v>
      </c>
      <c r="C8" s="26">
        <v>42716</v>
      </c>
      <c r="D8" s="17" t="str">
        <f t="shared" si="0"/>
        <v>평일</v>
      </c>
      <c r="E8" s="3"/>
      <c r="F8" s="6" t="s">
        <v>27</v>
      </c>
      <c r="G8" s="15">
        <v>95</v>
      </c>
      <c r="H8" s="15">
        <v>85</v>
      </c>
      <c r="I8" s="6" t="str">
        <f t="shared" si="1"/>
        <v>A</v>
      </c>
    </row>
    <row r="9" spans="1:11" x14ac:dyDescent="0.3">
      <c r="A9" s="17" t="s">
        <v>3</v>
      </c>
      <c r="B9" s="4" t="s">
        <v>15</v>
      </c>
      <c r="C9" s="26">
        <v>42425</v>
      </c>
      <c r="D9" s="17" t="str">
        <f t="shared" si="0"/>
        <v>평일</v>
      </c>
      <c r="E9" s="3"/>
      <c r="F9" s="6" t="s">
        <v>28</v>
      </c>
      <c r="G9" s="15">
        <v>70</v>
      </c>
      <c r="H9" s="15">
        <v>85</v>
      </c>
      <c r="I9" s="6" t="str">
        <f t="shared" si="1"/>
        <v>C</v>
      </c>
    </row>
    <row r="10" spans="1:11" x14ac:dyDescent="0.3">
      <c r="A10" s="2"/>
      <c r="B10" s="2"/>
      <c r="C10" s="2"/>
      <c r="D10" s="2"/>
      <c r="E10" s="2"/>
      <c r="F10" s="9"/>
      <c r="G10" s="9"/>
      <c r="H10" s="10"/>
      <c r="I10" s="9"/>
      <c r="J10" s="2"/>
    </row>
    <row r="11" spans="1:11" x14ac:dyDescent="0.3">
      <c r="A11" s="2"/>
      <c r="B11" s="2"/>
      <c r="C11" s="2"/>
      <c r="D11" s="2"/>
      <c r="E11" s="2"/>
      <c r="F11" s="37" t="s">
        <v>159</v>
      </c>
      <c r="G11" s="37"/>
      <c r="H11" s="37"/>
      <c r="I11" s="37"/>
      <c r="J11" s="37"/>
      <c r="K11" s="37"/>
    </row>
    <row r="12" spans="1:11" x14ac:dyDescent="0.3">
      <c r="A12" s="3" t="s">
        <v>30</v>
      </c>
      <c r="B12" s="3"/>
      <c r="C12" s="3"/>
      <c r="D12" s="3"/>
      <c r="E12" s="3"/>
      <c r="F12" s="67" t="s">
        <v>160</v>
      </c>
      <c r="G12" s="40">
        <v>0</v>
      </c>
      <c r="H12" s="41">
        <v>60</v>
      </c>
      <c r="I12" s="42">
        <v>70</v>
      </c>
      <c r="J12" s="42">
        <v>80</v>
      </c>
      <c r="K12" s="42">
        <v>90</v>
      </c>
    </row>
    <row r="13" spans="1:11" x14ac:dyDescent="0.3">
      <c r="A13" s="4" t="s">
        <v>31</v>
      </c>
      <c r="B13" s="17" t="s">
        <v>8</v>
      </c>
      <c r="C13" s="17" t="s">
        <v>46</v>
      </c>
      <c r="D13" s="17" t="s">
        <v>167</v>
      </c>
      <c r="E13" s="3"/>
      <c r="F13" s="68"/>
      <c r="G13" s="43">
        <v>60</v>
      </c>
      <c r="H13" s="43">
        <v>70</v>
      </c>
      <c r="I13" s="43">
        <v>80</v>
      </c>
      <c r="J13" s="43">
        <v>90</v>
      </c>
      <c r="K13" s="44">
        <v>100</v>
      </c>
    </row>
    <row r="14" spans="1:11" x14ac:dyDescent="0.3">
      <c r="A14" s="17" t="s">
        <v>32</v>
      </c>
      <c r="B14" s="17" t="s">
        <v>38</v>
      </c>
      <c r="C14" s="26">
        <v>34992</v>
      </c>
      <c r="D14" s="6">
        <v>3.45</v>
      </c>
      <c r="E14" s="3"/>
      <c r="F14" s="36" t="s">
        <v>161</v>
      </c>
      <c r="G14" s="15" t="s">
        <v>162</v>
      </c>
      <c r="H14" s="15" t="s">
        <v>163</v>
      </c>
      <c r="I14" s="15" t="s">
        <v>164</v>
      </c>
      <c r="J14" s="35" t="s">
        <v>165</v>
      </c>
      <c r="K14" s="35" t="s">
        <v>166</v>
      </c>
    </row>
    <row r="15" spans="1:11" x14ac:dyDescent="0.3">
      <c r="A15" s="17" t="s">
        <v>33</v>
      </c>
      <c r="B15" s="17" t="s">
        <v>39</v>
      </c>
      <c r="C15" s="26">
        <v>34395</v>
      </c>
      <c r="D15" s="6">
        <v>4.0199999999999996</v>
      </c>
      <c r="E15" s="3"/>
    </row>
    <row r="16" spans="1:11" x14ac:dyDescent="0.3">
      <c r="A16" s="17" t="s">
        <v>34</v>
      </c>
      <c r="B16" s="17" t="s">
        <v>40</v>
      </c>
      <c r="C16" s="26">
        <v>34568</v>
      </c>
      <c r="D16" s="6">
        <v>3.67</v>
      </c>
      <c r="E16" s="3"/>
    </row>
    <row r="17" spans="1:9" x14ac:dyDescent="0.3">
      <c r="A17" s="17" t="s">
        <v>32</v>
      </c>
      <c r="B17" s="17" t="s">
        <v>41</v>
      </c>
      <c r="C17" s="26">
        <v>33626</v>
      </c>
      <c r="D17" s="6">
        <v>3.89</v>
      </c>
      <c r="E17" s="3"/>
      <c r="F17" s="55" t="s">
        <v>213</v>
      </c>
    </row>
    <row r="18" spans="1:9" x14ac:dyDescent="0.3">
      <c r="A18" s="17" t="s">
        <v>35</v>
      </c>
      <c r="B18" s="17" t="s">
        <v>42</v>
      </c>
      <c r="C18" s="26">
        <v>34831</v>
      </c>
      <c r="D18" s="6">
        <v>3.12</v>
      </c>
      <c r="E18" s="3"/>
      <c r="F18" s="55" t="s">
        <v>214</v>
      </c>
    </row>
    <row r="19" spans="1:9" x14ac:dyDescent="0.3">
      <c r="A19" s="17" t="s">
        <v>36</v>
      </c>
      <c r="B19" s="17" t="s">
        <v>43</v>
      </c>
      <c r="C19" s="26">
        <v>35251</v>
      </c>
      <c r="D19" s="6">
        <v>3.91</v>
      </c>
      <c r="E19" s="3"/>
    </row>
    <row r="20" spans="1:9" x14ac:dyDescent="0.3">
      <c r="A20" s="17" t="s">
        <v>32</v>
      </c>
      <c r="B20" s="17" t="s">
        <v>44</v>
      </c>
      <c r="C20" s="26">
        <v>34998</v>
      </c>
      <c r="D20" s="6">
        <v>4.1500000000000004</v>
      </c>
      <c r="E20" s="3"/>
    </row>
    <row r="21" spans="1:9" x14ac:dyDescent="0.3">
      <c r="A21" s="17" t="s">
        <v>37</v>
      </c>
      <c r="B21" s="17" t="s">
        <v>45</v>
      </c>
      <c r="C21" s="26">
        <v>34147</v>
      </c>
      <c r="D21" s="6">
        <v>3.52</v>
      </c>
      <c r="E21" s="3"/>
    </row>
    <row r="22" spans="1:9" x14ac:dyDescent="0.3">
      <c r="E22" s="27"/>
    </row>
    <row r="23" spans="1:9" x14ac:dyDescent="0.3">
      <c r="A23" s="28" t="s">
        <v>168</v>
      </c>
      <c r="E23" s="28"/>
    </row>
    <row r="24" spans="1:9" x14ac:dyDescent="0.3">
      <c r="A24" s="4" t="s">
        <v>31</v>
      </c>
      <c r="B24" s="64" t="s">
        <v>169</v>
      </c>
      <c r="C24" s="66"/>
      <c r="D24" s="17">
        <f>ROUND(DAVERAGE(A13:D21,D13,A24:A25),2)</f>
        <v>3.74</v>
      </c>
      <c r="E24" s="29"/>
      <c r="F24" s="55" t="s">
        <v>215</v>
      </c>
    </row>
    <row r="25" spans="1:9" x14ac:dyDescent="0.3">
      <c r="A25" s="17" t="s">
        <v>33</v>
      </c>
      <c r="B25" s="2"/>
      <c r="C25" s="2"/>
      <c r="D25" s="2"/>
      <c r="E25" s="2"/>
      <c r="F25" s="56" t="s">
        <v>216</v>
      </c>
    </row>
    <row r="26" spans="1:9" x14ac:dyDescent="0.3">
      <c r="A26" s="2"/>
      <c r="B26" s="2"/>
      <c r="C26" s="2"/>
      <c r="D26" s="2"/>
      <c r="E26" s="2"/>
      <c r="F26" s="2"/>
    </row>
    <row r="27" spans="1:9" x14ac:dyDescent="0.3">
      <c r="A27" s="3" t="s">
        <v>146</v>
      </c>
      <c r="B27" s="3"/>
      <c r="C27" s="3"/>
      <c r="D27" s="5"/>
      <c r="E27" s="3"/>
      <c r="F27" s="3" t="s">
        <v>147</v>
      </c>
    </row>
    <row r="28" spans="1:9" x14ac:dyDescent="0.3">
      <c r="A28" s="17" t="s">
        <v>51</v>
      </c>
      <c r="B28" s="4" t="s">
        <v>47</v>
      </c>
      <c r="C28" s="4" t="s">
        <v>48</v>
      </c>
      <c r="D28" s="4" t="s">
        <v>49</v>
      </c>
      <c r="E28" s="3"/>
      <c r="F28" s="17" t="s">
        <v>31</v>
      </c>
      <c r="G28" s="17" t="s">
        <v>148</v>
      </c>
      <c r="H28" s="39" t="s">
        <v>149</v>
      </c>
    </row>
    <row r="29" spans="1:9" x14ac:dyDescent="0.3">
      <c r="A29" s="17" t="s">
        <v>38</v>
      </c>
      <c r="B29" s="8">
        <v>77</v>
      </c>
      <c r="C29" s="8">
        <v>75</v>
      </c>
      <c r="D29" s="16">
        <v>88</v>
      </c>
      <c r="E29" s="3"/>
      <c r="F29" s="4" t="s">
        <v>150</v>
      </c>
      <c r="G29" s="26">
        <v>42065</v>
      </c>
      <c r="H29" s="17" t="str">
        <f>PROPER(LEFT(F29,3))&amp;YEAR(G29)</f>
        <v>Hea2015</v>
      </c>
    </row>
    <row r="30" spans="1:9" x14ac:dyDescent="0.3">
      <c r="A30" s="17" t="s">
        <v>39</v>
      </c>
      <c r="B30" s="8">
        <v>58</v>
      </c>
      <c r="C30" s="8">
        <v>76</v>
      </c>
      <c r="D30" s="16">
        <v>78</v>
      </c>
      <c r="E30" s="3"/>
      <c r="F30" s="4" t="s">
        <v>150</v>
      </c>
      <c r="G30" s="26">
        <v>42797</v>
      </c>
      <c r="H30" s="17" t="str">
        <f t="shared" ref="H30:H36" si="2">PROPER(LEFT(F30,3))&amp;YEAR(G30)</f>
        <v>Hea2017</v>
      </c>
    </row>
    <row r="31" spans="1:9" x14ac:dyDescent="0.3">
      <c r="A31" s="17" t="s">
        <v>40</v>
      </c>
      <c r="B31" s="8">
        <v>68</v>
      </c>
      <c r="C31" s="8">
        <v>70</v>
      </c>
      <c r="D31" s="16">
        <v>80</v>
      </c>
      <c r="E31" s="3"/>
      <c r="F31" s="17" t="s">
        <v>151</v>
      </c>
      <c r="G31" s="26">
        <v>42065</v>
      </c>
      <c r="H31" s="17" t="str">
        <f t="shared" si="2"/>
        <v>Com2015</v>
      </c>
    </row>
    <row r="32" spans="1:9" x14ac:dyDescent="0.3">
      <c r="A32" s="17" t="s">
        <v>41</v>
      </c>
      <c r="B32" s="8">
        <v>53</v>
      </c>
      <c r="C32" s="8">
        <v>69</v>
      </c>
      <c r="D32" s="16">
        <v>94</v>
      </c>
      <c r="E32" s="3"/>
      <c r="F32" s="17" t="s">
        <v>151</v>
      </c>
      <c r="G32" s="26">
        <v>42796</v>
      </c>
      <c r="H32" s="17" t="str">
        <f t="shared" si="2"/>
        <v>Com2017</v>
      </c>
      <c r="I32" s="2"/>
    </row>
    <row r="33" spans="1:12" x14ac:dyDescent="0.3">
      <c r="A33" s="17" t="s">
        <v>42</v>
      </c>
      <c r="B33" s="8">
        <v>73</v>
      </c>
      <c r="C33" s="8">
        <v>75</v>
      </c>
      <c r="D33" s="16">
        <v>91</v>
      </c>
      <c r="E33" s="3"/>
      <c r="F33" s="17" t="s">
        <v>152</v>
      </c>
      <c r="G33" s="26">
        <v>41700</v>
      </c>
      <c r="H33" s="17" t="str">
        <f t="shared" si="2"/>
        <v>Des2014</v>
      </c>
    </row>
    <row r="34" spans="1:12" x14ac:dyDescent="0.3">
      <c r="A34" s="17" t="s">
        <v>43</v>
      </c>
      <c r="B34" s="8">
        <v>55</v>
      </c>
      <c r="C34" s="8">
        <v>67</v>
      </c>
      <c r="D34" s="16">
        <v>88</v>
      </c>
      <c r="E34" s="3"/>
      <c r="F34" s="17" t="s">
        <v>152</v>
      </c>
      <c r="G34" s="26">
        <v>42431</v>
      </c>
      <c r="H34" s="17" t="str">
        <f t="shared" si="2"/>
        <v>Des2016</v>
      </c>
    </row>
    <row r="35" spans="1:12" x14ac:dyDescent="0.3">
      <c r="A35" s="17" t="s">
        <v>44</v>
      </c>
      <c r="B35" s="8">
        <v>95</v>
      </c>
      <c r="C35" s="8">
        <v>89</v>
      </c>
      <c r="D35" s="16">
        <v>79</v>
      </c>
      <c r="E35" s="3"/>
      <c r="F35" s="17" t="s">
        <v>153</v>
      </c>
      <c r="G35" s="26">
        <v>41335</v>
      </c>
      <c r="H35" s="17" t="str">
        <f t="shared" si="2"/>
        <v>Art2013</v>
      </c>
    </row>
    <row r="36" spans="1:12" x14ac:dyDescent="0.3">
      <c r="E36" s="3"/>
      <c r="F36" s="17" t="s">
        <v>153</v>
      </c>
      <c r="G36" s="26">
        <v>42431</v>
      </c>
      <c r="H36" s="17" t="str">
        <f t="shared" si="2"/>
        <v>Art2016</v>
      </c>
    </row>
    <row r="37" spans="1:12" x14ac:dyDescent="0.3">
      <c r="A37" s="64" t="s">
        <v>50</v>
      </c>
      <c r="B37" s="65"/>
      <c r="C37" s="66"/>
      <c r="D37" s="21">
        <f>COUNTIFS(B29:B35,"&gt;=70",C29:C35,"&gt;=70",D29:D35,"&gt;=70")</f>
        <v>3</v>
      </c>
    </row>
    <row r="44" spans="1:12" x14ac:dyDescent="0.3">
      <c r="H44" s="3"/>
    </row>
    <row r="45" spans="1:12" x14ac:dyDescent="0.3">
      <c r="I45" s="3"/>
      <c r="J45" s="3"/>
      <c r="K45" s="3"/>
      <c r="L45" s="2"/>
    </row>
  </sheetData>
  <sortState ref="F29:H35">
    <sortCondition ref="F29"/>
  </sortState>
  <mergeCells count="3">
    <mergeCell ref="A37:C37"/>
    <mergeCell ref="F12:F13"/>
    <mergeCell ref="B24:C24"/>
  </mergeCells>
  <phoneticPr fontId="2" type="noConversion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21"/>
  <sheetViews>
    <sheetView workbookViewId="0">
      <selection activeCell="H11" sqref="H11"/>
    </sheetView>
  </sheetViews>
  <sheetFormatPr defaultRowHeight="16.5" outlineLevelRow="3" x14ac:dyDescent="0.3"/>
  <cols>
    <col min="1" max="1" width="14.25" customWidth="1"/>
    <col min="2" max="2" width="12.25" customWidth="1"/>
    <col min="3" max="3" width="13.375" bestFit="1" customWidth="1"/>
    <col min="4" max="4" width="12.25" customWidth="1"/>
    <col min="5" max="5" width="13.125" customWidth="1"/>
    <col min="6" max="6" width="13.875" customWidth="1"/>
  </cols>
  <sheetData>
    <row r="1" spans="1:6" ht="26.25" x14ac:dyDescent="0.3">
      <c r="A1" s="69" t="s">
        <v>61</v>
      </c>
      <c r="B1" s="69"/>
      <c r="C1" s="69"/>
      <c r="D1" s="69"/>
      <c r="E1" s="69"/>
      <c r="F1" s="69"/>
    </row>
    <row r="2" spans="1:6" x14ac:dyDescent="0.3">
      <c r="A2" s="2"/>
      <c r="B2" s="2"/>
      <c r="C2" s="2"/>
      <c r="D2" s="2"/>
      <c r="E2" s="2"/>
    </row>
    <row r="3" spans="1:6" x14ac:dyDescent="0.3">
      <c r="A3" s="19" t="s">
        <v>31</v>
      </c>
      <c r="B3" s="19" t="s">
        <v>8</v>
      </c>
      <c r="C3" s="19" t="s">
        <v>52</v>
      </c>
      <c r="D3" s="19" t="s">
        <v>62</v>
      </c>
      <c r="E3" s="19" t="s">
        <v>63</v>
      </c>
      <c r="F3" s="19" t="s">
        <v>64</v>
      </c>
    </row>
    <row r="4" spans="1:6" outlineLevel="3" x14ac:dyDescent="0.3">
      <c r="A4" s="22" t="s">
        <v>65</v>
      </c>
      <c r="B4" s="19" t="s">
        <v>72</v>
      </c>
      <c r="C4" s="19">
        <v>85</v>
      </c>
      <c r="D4" s="23">
        <v>75</v>
      </c>
      <c r="E4" s="23">
        <v>75</v>
      </c>
      <c r="F4" s="23">
        <f>SUM(C4:E4)</f>
        <v>235</v>
      </c>
    </row>
    <row r="5" spans="1:6" outlineLevel="3" x14ac:dyDescent="0.3">
      <c r="A5" s="22" t="s">
        <v>69</v>
      </c>
      <c r="B5" s="19" t="s">
        <v>77</v>
      </c>
      <c r="C5" s="19">
        <v>85</v>
      </c>
      <c r="D5" s="23">
        <v>85</v>
      </c>
      <c r="E5" s="23">
        <v>75</v>
      </c>
      <c r="F5" s="23">
        <f>SUM(C5:E5)</f>
        <v>245</v>
      </c>
    </row>
    <row r="6" spans="1:6" outlineLevel="3" x14ac:dyDescent="0.3">
      <c r="A6" s="22" t="s">
        <v>65</v>
      </c>
      <c r="B6" s="19" t="s">
        <v>71</v>
      </c>
      <c r="C6" s="19">
        <v>90</v>
      </c>
      <c r="D6" s="23">
        <v>70</v>
      </c>
      <c r="E6" s="23">
        <v>85</v>
      </c>
      <c r="F6" s="23">
        <f>SUM(C6:E6)</f>
        <v>245</v>
      </c>
    </row>
    <row r="7" spans="1:6" outlineLevel="2" x14ac:dyDescent="0.3">
      <c r="A7" s="72" t="s">
        <v>221</v>
      </c>
      <c r="B7" s="46"/>
      <c r="C7" s="46">
        <f>SUBTOTAL(1,C4:C6)</f>
        <v>86.666666666666671</v>
      </c>
      <c r="D7" s="23">
        <f>SUBTOTAL(1,D4:D6)</f>
        <v>76.666666666666671</v>
      </c>
      <c r="E7" s="23">
        <f>SUBTOTAL(1,E4:E6)</f>
        <v>78.333333333333329</v>
      </c>
      <c r="F7" s="23"/>
    </row>
    <row r="8" spans="1:6" outlineLevel="1" x14ac:dyDescent="0.3">
      <c r="A8" s="72" t="s">
        <v>217</v>
      </c>
      <c r="B8" s="46"/>
      <c r="C8" s="46"/>
      <c r="D8" s="23"/>
      <c r="E8" s="23"/>
      <c r="F8" s="23">
        <f>SUBTOTAL(4,F4:F6)</f>
        <v>245</v>
      </c>
    </row>
    <row r="9" spans="1:6" outlineLevel="3" x14ac:dyDescent="0.3">
      <c r="A9" s="22" t="s">
        <v>68</v>
      </c>
      <c r="B9" s="19" t="s">
        <v>76</v>
      </c>
      <c r="C9" s="19">
        <v>95</v>
      </c>
      <c r="D9" s="23">
        <v>65</v>
      </c>
      <c r="E9" s="23">
        <v>65</v>
      </c>
      <c r="F9" s="23">
        <f>SUM(C9:E9)</f>
        <v>225</v>
      </c>
    </row>
    <row r="10" spans="1:6" outlineLevel="3" x14ac:dyDescent="0.3">
      <c r="A10" s="22" t="s">
        <v>68</v>
      </c>
      <c r="B10" s="19" t="s">
        <v>75</v>
      </c>
      <c r="C10" s="19">
        <v>100</v>
      </c>
      <c r="D10" s="23">
        <v>90</v>
      </c>
      <c r="E10" s="23">
        <v>80</v>
      </c>
      <c r="F10" s="23">
        <f>SUM(C10:E10)</f>
        <v>270</v>
      </c>
    </row>
    <row r="11" spans="1:6" outlineLevel="3" x14ac:dyDescent="0.3">
      <c r="A11" s="22" t="s">
        <v>70</v>
      </c>
      <c r="B11" s="19" t="s">
        <v>78</v>
      </c>
      <c r="C11" s="19">
        <v>80</v>
      </c>
      <c r="D11" s="23">
        <v>70</v>
      </c>
      <c r="E11" s="23">
        <v>90</v>
      </c>
      <c r="F11" s="23">
        <f>SUM(C11:E11)</f>
        <v>240</v>
      </c>
    </row>
    <row r="12" spans="1:6" outlineLevel="2" x14ac:dyDescent="0.3">
      <c r="A12" s="72" t="s">
        <v>222</v>
      </c>
      <c r="B12" s="46"/>
      <c r="C12" s="46">
        <f>SUBTOTAL(1,C9:C11)</f>
        <v>91.666666666666671</v>
      </c>
      <c r="D12" s="23">
        <f>SUBTOTAL(1,D9:D11)</f>
        <v>75</v>
      </c>
      <c r="E12" s="23">
        <f>SUBTOTAL(1,E9:E11)</f>
        <v>78.333333333333329</v>
      </c>
      <c r="F12" s="23"/>
    </row>
    <row r="13" spans="1:6" outlineLevel="1" x14ac:dyDescent="0.3">
      <c r="A13" s="72" t="s">
        <v>218</v>
      </c>
      <c r="B13" s="46"/>
      <c r="C13" s="46"/>
      <c r="D13" s="23"/>
      <c r="E13" s="23"/>
      <c r="F13" s="23">
        <f>SUBTOTAL(4,F9:F11)</f>
        <v>270</v>
      </c>
    </row>
    <row r="14" spans="1:6" outlineLevel="3" x14ac:dyDescent="0.3">
      <c r="A14" s="22" t="s">
        <v>66</v>
      </c>
      <c r="B14" s="19" t="s">
        <v>74</v>
      </c>
      <c r="C14" s="19">
        <v>95</v>
      </c>
      <c r="D14" s="23">
        <v>75</v>
      </c>
      <c r="E14" s="23">
        <v>95</v>
      </c>
      <c r="F14" s="23">
        <f>SUM(C14:E14)</f>
        <v>265</v>
      </c>
    </row>
    <row r="15" spans="1:6" outlineLevel="3" x14ac:dyDescent="0.3">
      <c r="A15" s="22" t="s">
        <v>67</v>
      </c>
      <c r="B15" s="19" t="s">
        <v>79</v>
      </c>
      <c r="C15" s="19">
        <v>85</v>
      </c>
      <c r="D15" s="23">
        <v>50</v>
      </c>
      <c r="E15" s="23">
        <v>80</v>
      </c>
      <c r="F15" s="23">
        <f>SUM(C15:E15)</f>
        <v>215</v>
      </c>
    </row>
    <row r="16" spans="1:6" outlineLevel="3" x14ac:dyDescent="0.3">
      <c r="A16" s="22" t="s">
        <v>67</v>
      </c>
      <c r="B16" s="19" t="s">
        <v>73</v>
      </c>
      <c r="C16" s="19">
        <v>90</v>
      </c>
      <c r="D16" s="23">
        <v>80</v>
      </c>
      <c r="E16" s="23">
        <v>60</v>
      </c>
      <c r="F16" s="23">
        <f>SUM(C16:E16)</f>
        <v>230</v>
      </c>
    </row>
    <row r="17" spans="1:6" outlineLevel="2" x14ac:dyDescent="0.3">
      <c r="A17" s="75" t="s">
        <v>223</v>
      </c>
      <c r="B17" s="73"/>
      <c r="C17" s="73">
        <f>SUBTOTAL(1,C14:C16)</f>
        <v>90</v>
      </c>
      <c r="D17" s="74">
        <f>SUBTOTAL(1,D14:D16)</f>
        <v>68.333333333333329</v>
      </c>
      <c r="E17" s="74">
        <f>SUBTOTAL(1,E14:E16)</f>
        <v>78.333333333333329</v>
      </c>
      <c r="F17" s="74"/>
    </row>
    <row r="18" spans="1:6" outlineLevel="1" x14ac:dyDescent="0.3">
      <c r="A18" s="75" t="s">
        <v>219</v>
      </c>
      <c r="B18" s="73"/>
      <c r="C18" s="73"/>
      <c r="D18" s="74"/>
      <c r="E18" s="74"/>
      <c r="F18" s="74">
        <f>SUBTOTAL(4,F14:F16)</f>
        <v>265</v>
      </c>
    </row>
    <row r="19" spans="1:6" x14ac:dyDescent="0.3">
      <c r="A19" s="75" t="s">
        <v>224</v>
      </c>
      <c r="B19" s="73"/>
      <c r="C19" s="73">
        <f>SUBTOTAL(1,C4:C16)</f>
        <v>89.444444444444443</v>
      </c>
      <c r="D19" s="74">
        <f>SUBTOTAL(1,D4:D16)</f>
        <v>73.333333333333329</v>
      </c>
      <c r="E19" s="74">
        <f>SUBTOTAL(1,E4:E16)</f>
        <v>78.333333333333329</v>
      </c>
      <c r="F19" s="74"/>
    </row>
    <row r="20" spans="1:6" x14ac:dyDescent="0.3">
      <c r="A20" s="75" t="s">
        <v>220</v>
      </c>
      <c r="B20" s="73"/>
      <c r="C20" s="73"/>
      <c r="D20" s="74"/>
      <c r="E20" s="74"/>
      <c r="F20" s="74">
        <f>SUBTOTAL(4,F4:F16)</f>
        <v>270</v>
      </c>
    </row>
    <row r="21" spans="1:6" x14ac:dyDescent="0.3">
      <c r="A21" s="2"/>
      <c r="B21" s="2"/>
      <c r="C21" s="2"/>
      <c r="D21" s="2"/>
      <c r="E21" s="2"/>
    </row>
  </sheetData>
  <sortState ref="A4:F12">
    <sortCondition ref="A4:A12"/>
  </sortState>
  <mergeCells count="1">
    <mergeCell ref="A1:F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2"/>
  <sheetViews>
    <sheetView workbookViewId="0">
      <selection activeCell="G14" sqref="G14"/>
    </sheetView>
  </sheetViews>
  <sheetFormatPr defaultRowHeight="16.5" x14ac:dyDescent="0.3"/>
  <cols>
    <col min="1" max="1" width="16.125" customWidth="1"/>
    <col min="2" max="4" width="12.625" customWidth="1"/>
    <col min="5" max="5" width="5.25" customWidth="1"/>
    <col min="6" max="6" width="16.25" customWidth="1"/>
    <col min="7" max="9" width="12.625" customWidth="1"/>
  </cols>
  <sheetData>
    <row r="1" spans="1:9" ht="26.25" x14ac:dyDescent="0.5">
      <c r="A1" s="70" t="s">
        <v>93</v>
      </c>
      <c r="B1" s="70"/>
      <c r="C1" s="70"/>
      <c r="D1" s="70"/>
      <c r="E1" s="70"/>
      <c r="F1" s="70"/>
      <c r="G1" s="70"/>
      <c r="H1" s="70"/>
      <c r="I1" s="70"/>
    </row>
    <row r="2" spans="1:9" x14ac:dyDescent="0.3">
      <c r="A2" s="3"/>
      <c r="B2" s="3"/>
      <c r="C2" s="3"/>
      <c r="D2" s="3"/>
      <c r="E2" s="3"/>
      <c r="F2" s="5"/>
    </row>
    <row r="3" spans="1:9" x14ac:dyDescent="0.3">
      <c r="A3" t="s">
        <v>83</v>
      </c>
      <c r="F3" t="s">
        <v>92</v>
      </c>
    </row>
    <row r="4" spans="1:9" x14ac:dyDescent="0.3">
      <c r="A4" s="19" t="s">
        <v>138</v>
      </c>
      <c r="B4" s="19" t="s">
        <v>80</v>
      </c>
      <c r="C4" s="19" t="s">
        <v>81</v>
      </c>
      <c r="D4" s="19" t="s">
        <v>82</v>
      </c>
      <c r="F4" s="35" t="s">
        <v>170</v>
      </c>
      <c r="G4" s="19" t="s">
        <v>80</v>
      </c>
      <c r="H4" s="19" t="s">
        <v>81</v>
      </c>
      <c r="I4" s="19" t="s">
        <v>82</v>
      </c>
    </row>
    <row r="5" spans="1:9" x14ac:dyDescent="0.3">
      <c r="A5" s="21" t="s">
        <v>88</v>
      </c>
      <c r="B5" s="21">
        <v>10800</v>
      </c>
      <c r="C5" s="21">
        <v>9000</v>
      </c>
      <c r="D5" s="21">
        <v>9140</v>
      </c>
      <c r="F5" s="21" t="s">
        <v>171</v>
      </c>
      <c r="G5" s="21">
        <v>31520</v>
      </c>
      <c r="H5" s="21">
        <v>21860</v>
      </c>
      <c r="I5" s="21">
        <v>36200</v>
      </c>
    </row>
    <row r="6" spans="1:9" x14ac:dyDescent="0.3">
      <c r="A6" s="21" t="s">
        <v>87</v>
      </c>
      <c r="B6" s="21">
        <v>9200</v>
      </c>
      <c r="C6" s="21">
        <v>13780</v>
      </c>
      <c r="D6" s="21">
        <v>13080</v>
      </c>
      <c r="F6" s="21" t="s">
        <v>172</v>
      </c>
      <c r="G6" s="21">
        <v>25320</v>
      </c>
      <c r="H6" s="21">
        <v>26200</v>
      </c>
      <c r="I6" s="21">
        <v>24000</v>
      </c>
    </row>
    <row r="7" spans="1:9" x14ac:dyDescent="0.3">
      <c r="A7" s="21" t="s">
        <v>89</v>
      </c>
      <c r="B7" s="21">
        <v>9060</v>
      </c>
      <c r="C7" s="21">
        <v>9160</v>
      </c>
      <c r="D7" s="21">
        <v>9140</v>
      </c>
      <c r="F7" s="21" t="s">
        <v>173</v>
      </c>
      <c r="G7" s="21">
        <v>22500</v>
      </c>
      <c r="H7" s="21">
        <v>32040</v>
      </c>
      <c r="I7" s="21">
        <v>25600</v>
      </c>
    </row>
    <row r="8" spans="1:9" x14ac:dyDescent="0.3">
      <c r="A8" s="21" t="s">
        <v>90</v>
      </c>
      <c r="B8" s="21">
        <v>3780</v>
      </c>
      <c r="C8" s="21">
        <v>3680</v>
      </c>
      <c r="D8" s="21">
        <v>2840</v>
      </c>
      <c r="F8" s="21" t="s">
        <v>174</v>
      </c>
      <c r="G8" s="21">
        <v>13440</v>
      </c>
      <c r="H8" s="21">
        <v>26520</v>
      </c>
      <c r="I8" s="21">
        <v>34100</v>
      </c>
    </row>
    <row r="10" spans="1:9" x14ac:dyDescent="0.3">
      <c r="A10" t="s">
        <v>84</v>
      </c>
    </row>
    <row r="11" spans="1:9" x14ac:dyDescent="0.3">
      <c r="A11" s="19" t="s">
        <v>139</v>
      </c>
      <c r="B11" s="19" t="s">
        <v>80</v>
      </c>
      <c r="C11" s="19" t="s">
        <v>81</v>
      </c>
      <c r="D11" s="19" t="s">
        <v>82</v>
      </c>
    </row>
    <row r="12" spans="1:9" x14ac:dyDescent="0.3">
      <c r="A12" s="21" t="s">
        <v>88</v>
      </c>
      <c r="B12" s="21">
        <v>11360</v>
      </c>
      <c r="C12" s="21">
        <v>5780</v>
      </c>
      <c r="D12" s="21">
        <v>17940</v>
      </c>
    </row>
    <row r="13" spans="1:9" x14ac:dyDescent="0.3">
      <c r="A13" s="21" t="s">
        <v>91</v>
      </c>
      <c r="B13" s="21">
        <v>9560</v>
      </c>
      <c r="C13" s="21">
        <v>13960</v>
      </c>
      <c r="D13" s="21">
        <v>11560</v>
      </c>
    </row>
    <row r="14" spans="1:9" x14ac:dyDescent="0.3">
      <c r="A14" s="21" t="s">
        <v>90</v>
      </c>
      <c r="B14" s="21">
        <v>3960</v>
      </c>
      <c r="C14" s="21">
        <v>9140</v>
      </c>
      <c r="D14" s="21">
        <v>19700</v>
      </c>
    </row>
    <row r="15" spans="1:9" x14ac:dyDescent="0.3">
      <c r="A15" s="21" t="s">
        <v>87</v>
      </c>
      <c r="B15" s="21">
        <v>3740</v>
      </c>
      <c r="C15" s="21">
        <v>3300</v>
      </c>
      <c r="D15" s="21">
        <v>2840</v>
      </c>
    </row>
    <row r="17" spans="1:4" x14ac:dyDescent="0.3">
      <c r="A17" t="s">
        <v>85</v>
      </c>
    </row>
    <row r="18" spans="1:4" x14ac:dyDescent="0.3">
      <c r="A18" s="19" t="s">
        <v>31</v>
      </c>
      <c r="B18" s="19" t="s">
        <v>80</v>
      </c>
      <c r="C18" s="19" t="s">
        <v>81</v>
      </c>
      <c r="D18" s="19" t="s">
        <v>82</v>
      </c>
    </row>
    <row r="19" spans="1:4" x14ac:dyDescent="0.3">
      <c r="A19" s="21" t="s">
        <v>88</v>
      </c>
      <c r="B19" s="21">
        <v>9360</v>
      </c>
      <c r="C19" s="21">
        <v>7080</v>
      </c>
      <c r="D19" s="21">
        <v>9120</v>
      </c>
    </row>
    <row r="20" spans="1:4" x14ac:dyDescent="0.3">
      <c r="A20" s="21" t="s">
        <v>90</v>
      </c>
      <c r="B20" s="21">
        <v>5700</v>
      </c>
      <c r="C20" s="21">
        <v>13700</v>
      </c>
      <c r="D20" s="21">
        <v>11560</v>
      </c>
    </row>
    <row r="21" spans="1:4" x14ac:dyDescent="0.3">
      <c r="A21" s="21" t="s">
        <v>89</v>
      </c>
      <c r="B21" s="21">
        <v>6700</v>
      </c>
      <c r="C21" s="21">
        <v>3080</v>
      </c>
      <c r="D21" s="21">
        <v>3300</v>
      </c>
    </row>
    <row r="22" spans="1:4" x14ac:dyDescent="0.3">
      <c r="A22" s="21" t="s">
        <v>87</v>
      </c>
      <c r="B22" s="21">
        <v>9560</v>
      </c>
      <c r="C22" s="21">
        <v>14960</v>
      </c>
      <c r="D22" s="21">
        <v>9680</v>
      </c>
    </row>
  </sheetData>
  <dataConsolidate leftLabels="1" topLabels="1">
    <dataRefs count="3">
      <dataRef ref="A4:D8" sheet="분석작업-2"/>
      <dataRef ref="A11:D15" sheet="분석작업-2"/>
      <dataRef ref="A18:D22" sheet="분석작업-2"/>
    </dataRefs>
  </dataConsolidate>
  <mergeCells count="1">
    <mergeCell ref="A1:I1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E8"/>
  <sheetViews>
    <sheetView workbookViewId="0">
      <selection activeCell="I17" sqref="I17"/>
    </sheetView>
  </sheetViews>
  <sheetFormatPr defaultRowHeight="16.5" x14ac:dyDescent="0.3"/>
  <cols>
    <col min="1" max="5" width="12.625" customWidth="1"/>
  </cols>
  <sheetData>
    <row r="1" spans="1:5" ht="26.25" x14ac:dyDescent="0.5">
      <c r="A1" s="63" t="s">
        <v>104</v>
      </c>
      <c r="B1" s="63"/>
      <c r="C1" s="63"/>
      <c r="D1" s="63"/>
      <c r="E1" s="63"/>
    </row>
    <row r="2" spans="1:5" x14ac:dyDescent="0.3">
      <c r="A2" s="2"/>
      <c r="B2" s="2"/>
      <c r="C2" s="2"/>
      <c r="D2" s="14"/>
    </row>
    <row r="3" spans="1:5" ht="16.5" customHeight="1" x14ac:dyDescent="0.3">
      <c r="A3" s="76" t="s">
        <v>94</v>
      </c>
      <c r="B3" s="76" t="s">
        <v>95</v>
      </c>
      <c r="C3" s="76" t="s">
        <v>101</v>
      </c>
      <c r="D3" s="76" t="s">
        <v>102</v>
      </c>
      <c r="E3" s="76" t="s">
        <v>103</v>
      </c>
    </row>
    <row r="4" spans="1:5" ht="16.5" customHeight="1" x14ac:dyDescent="0.3">
      <c r="A4" s="19" t="s">
        <v>88</v>
      </c>
      <c r="B4" s="19" t="s">
        <v>96</v>
      </c>
      <c r="C4" s="33">
        <v>5780</v>
      </c>
      <c r="D4" s="33">
        <v>17940</v>
      </c>
      <c r="E4" s="33">
        <f>C4+D4</f>
        <v>23720</v>
      </c>
    </row>
    <row r="5" spans="1:5" ht="16.5" customHeight="1" x14ac:dyDescent="0.3">
      <c r="A5" s="19" t="s">
        <v>91</v>
      </c>
      <c r="B5" s="19" t="s">
        <v>97</v>
      </c>
      <c r="C5" s="33">
        <v>13960</v>
      </c>
      <c r="D5" s="33">
        <v>11560</v>
      </c>
      <c r="E5" s="33">
        <f t="shared" ref="E5:E8" si="0">C5+D5</f>
        <v>25520</v>
      </c>
    </row>
    <row r="6" spans="1:5" ht="16.5" customHeight="1" x14ac:dyDescent="0.3">
      <c r="A6" s="19" t="s">
        <v>90</v>
      </c>
      <c r="B6" s="19" t="s">
        <v>98</v>
      </c>
      <c r="C6" s="33">
        <v>9140</v>
      </c>
      <c r="D6" s="33">
        <v>19700</v>
      </c>
      <c r="E6" s="33">
        <f t="shared" si="0"/>
        <v>28840</v>
      </c>
    </row>
    <row r="7" spans="1:5" ht="16.5" customHeight="1" x14ac:dyDescent="0.3">
      <c r="A7" s="19" t="s">
        <v>87</v>
      </c>
      <c r="B7" s="19" t="s">
        <v>99</v>
      </c>
      <c r="C7" s="33">
        <v>3300</v>
      </c>
      <c r="D7" s="33">
        <v>2840</v>
      </c>
      <c r="E7" s="33">
        <f t="shared" si="0"/>
        <v>6140</v>
      </c>
    </row>
    <row r="8" spans="1:5" ht="16.5" customHeight="1" x14ac:dyDescent="0.3">
      <c r="A8" s="19" t="s">
        <v>86</v>
      </c>
      <c r="B8" s="19" t="s">
        <v>100</v>
      </c>
      <c r="C8" s="33">
        <v>4580</v>
      </c>
      <c r="D8" s="33">
        <v>4650</v>
      </c>
      <c r="E8" s="33">
        <f t="shared" si="0"/>
        <v>9230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총점">
                <anchor moveWithCells="1" sizeWithCells="1">
                  <from>
                    <xdr:col>0</xdr:col>
                    <xdr:colOff>19050</xdr:colOff>
                    <xdr:row>9</xdr:row>
                    <xdr:rowOff>9525</xdr:rowOff>
                  </from>
                  <to>
                    <xdr:col>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3"/>
  <sheetViews>
    <sheetView tabSelected="1" topLeftCell="A7" zoomScale="115" zoomScaleNormal="115" workbookViewId="0">
      <selection activeCell="H13" sqref="H13"/>
    </sheetView>
  </sheetViews>
  <sheetFormatPr defaultRowHeight="16.5" x14ac:dyDescent="0.3"/>
  <cols>
    <col min="1" max="5" width="14.625" customWidth="1"/>
    <col min="8" max="11" width="10.5" bestFit="1" customWidth="1"/>
  </cols>
  <sheetData>
    <row r="1" spans="1:11" ht="26.25" x14ac:dyDescent="0.3">
      <c r="A1" s="71" t="s">
        <v>131</v>
      </c>
      <c r="B1" s="71"/>
      <c r="C1" s="71"/>
      <c r="D1" s="71"/>
      <c r="E1" s="71"/>
    </row>
    <row r="2" spans="1:11" x14ac:dyDescent="0.3">
      <c r="A2" s="1"/>
      <c r="B2" s="1"/>
      <c r="C2" s="1"/>
      <c r="D2" s="11"/>
    </row>
    <row r="3" spans="1:11" x14ac:dyDescent="0.3">
      <c r="A3" s="12" t="s">
        <v>4</v>
      </c>
      <c r="B3" s="12" t="s">
        <v>135</v>
      </c>
      <c r="C3" s="12" t="s">
        <v>105</v>
      </c>
      <c r="D3" s="12" t="s">
        <v>106</v>
      </c>
      <c r="E3" s="12" t="s">
        <v>136</v>
      </c>
    </row>
    <row r="4" spans="1:11" x14ac:dyDescent="0.3">
      <c r="A4" s="12" t="s">
        <v>132</v>
      </c>
      <c r="B4" s="30">
        <v>42437</v>
      </c>
      <c r="C4" s="30">
        <v>43632</v>
      </c>
      <c r="D4" s="31">
        <v>47664</v>
      </c>
      <c r="E4" s="31">
        <v>47254</v>
      </c>
    </row>
    <row r="5" spans="1:11" x14ac:dyDescent="0.3">
      <c r="A5" s="12" t="s">
        <v>133</v>
      </c>
      <c r="B5" s="30">
        <v>11666</v>
      </c>
      <c r="C5" s="30">
        <v>12769</v>
      </c>
      <c r="D5" s="31">
        <v>13182</v>
      </c>
      <c r="E5" s="31">
        <v>14568</v>
      </c>
    </row>
    <row r="6" spans="1:11" x14ac:dyDescent="0.3">
      <c r="A6" s="20" t="s">
        <v>134</v>
      </c>
      <c r="B6" s="31">
        <v>27345</v>
      </c>
      <c r="C6" s="30">
        <v>27973</v>
      </c>
      <c r="D6" s="31">
        <v>31570</v>
      </c>
      <c r="E6" s="31">
        <v>33280</v>
      </c>
    </row>
    <row r="7" spans="1:11" x14ac:dyDescent="0.3">
      <c r="A7" s="12" t="s">
        <v>64</v>
      </c>
      <c r="B7" s="31">
        <v>81448</v>
      </c>
      <c r="C7" s="31">
        <v>84374</v>
      </c>
      <c r="D7" s="31">
        <v>92353</v>
      </c>
      <c r="E7" s="31">
        <v>95102</v>
      </c>
    </row>
    <row r="12" spans="1:11" x14ac:dyDescent="0.3">
      <c r="I12" s="25"/>
      <c r="J12" s="24"/>
      <c r="K12" s="24"/>
    </row>
    <row r="13" spans="1:11" x14ac:dyDescent="0.3">
      <c r="I13" s="25"/>
      <c r="J13" s="24"/>
      <c r="K13" s="24"/>
    </row>
  </sheetData>
  <sortState ref="A4:D13">
    <sortCondition ref="A3"/>
  </sortState>
  <mergeCells count="1">
    <mergeCell ref="A1:E1"/>
  </mergeCells>
  <phoneticPr fontId="2" type="noConversion"/>
  <pageMargins left="0.7" right="0.7" top="0.75" bottom="0.75" header="0.3" footer="0.3"/>
  <pageSetup paperSize="9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</vt:i4>
      </vt:variant>
    </vt:vector>
  </HeadingPairs>
  <TitlesOfParts>
    <vt:vector size="9" baseType="lpstr">
      <vt:lpstr>기본작업-1</vt:lpstr>
      <vt:lpstr>기본작업-2</vt:lpstr>
      <vt:lpstr>기본작업-3</vt:lpstr>
      <vt:lpstr>계산작업</vt:lpstr>
      <vt:lpstr>분석작업-1</vt:lpstr>
      <vt:lpstr>분석작업-2</vt:lpstr>
      <vt:lpstr>매크로작업</vt:lpstr>
      <vt:lpstr>차트작업</vt:lpstr>
      <vt:lpstr>배점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2급</dc:title>
  <dc:creator>대한상공회의소</dc:creator>
  <cp:lastModifiedBy>Moon</cp:lastModifiedBy>
  <dcterms:created xsi:type="dcterms:W3CDTF">2011-08-10T07:46:52Z</dcterms:created>
  <dcterms:modified xsi:type="dcterms:W3CDTF">2017-12-02T11:56:15Z</dcterms:modified>
</cp:coreProperties>
</file>